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465" windowWidth="19440" windowHeight="14475"/>
  </bookViews>
  <sheets>
    <sheet name="Presupuesto USD" sheetId="7" r:id="rId1"/>
    <sheet name="Presupuesto moneda local" sheetId="9" r:id="rId2"/>
    <sheet name="Desglose Hospedaje y viático" sheetId="14" r:id="rId3"/>
    <sheet name="Desglose Ppto de materiales" sheetId="15" r:id="rId4"/>
    <sheet name="Desglose de pasaje capacitador" sheetId="12" r:id="rId5"/>
  </sheets>
  <calcPr calcId="124519"/>
  <fileRecoveryPr repairLoad="1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9" i="9"/>
  <c r="E19"/>
  <c r="D19" i="7"/>
  <c r="E19"/>
  <c r="H9" i="12" l="1"/>
  <c r="D9"/>
  <c r="G9"/>
  <c r="E30" i="15"/>
  <c r="G11" i="14"/>
  <c r="E15" i="15"/>
  <c r="E14"/>
  <c r="E13"/>
  <c r="E12"/>
  <c r="E11"/>
  <c r="E10"/>
  <c r="E9"/>
  <c r="E8"/>
  <c r="E7"/>
  <c r="E6"/>
  <c r="E5"/>
  <c r="F11" i="14"/>
  <c r="F13"/>
  <c r="G13"/>
  <c r="F15"/>
  <c r="G15"/>
  <c r="F17"/>
  <c r="G17"/>
  <c r="F19"/>
  <c r="G19"/>
  <c r="G21"/>
  <c r="I11"/>
  <c r="I13"/>
  <c r="I15"/>
  <c r="I17"/>
  <c r="I19"/>
  <c r="I21"/>
  <c r="J21"/>
  <c r="J19"/>
  <c r="J17"/>
  <c r="J15"/>
  <c r="J13"/>
  <c r="J11"/>
  <c r="E18" i="9"/>
  <c r="D18"/>
  <c r="F17"/>
  <c r="F16"/>
  <c r="F15"/>
  <c r="F14"/>
  <c r="F13"/>
  <c r="F12"/>
  <c r="F18"/>
  <c r="F17" i="7"/>
  <c r="D18"/>
  <c r="E18"/>
  <c r="F16"/>
  <c r="F15"/>
  <c r="F14"/>
  <c r="F13"/>
  <c r="F12"/>
  <c r="F18"/>
</calcChain>
</file>

<file path=xl/comments1.xml><?xml version="1.0" encoding="utf-8"?>
<comments xmlns="http://schemas.openxmlformats.org/spreadsheetml/2006/main">
  <authors>
    <author>cvargas</author>
  </authors>
  <commentList>
    <comment ref="C6" authorId="0">
      <text>
        <r>
          <rPr>
            <b/>
            <sz val="8"/>
            <color indexed="81"/>
            <rFont val="Tahoma"/>
            <family val="2"/>
          </rPr>
          <t>Iberbibliotecas:</t>
        </r>
        <r>
          <rPr>
            <sz val="8"/>
            <color indexed="81"/>
            <rFont val="Tahoma"/>
            <family val="2"/>
          </rPr>
          <t xml:space="preserve">
Diligencie los datos de la misma manera que en el formulario de inscripción.</t>
        </r>
      </text>
    </comment>
    <comment ref="C9" authorId="0">
      <text>
        <r>
          <rPr>
            <b/>
            <sz val="8"/>
            <color indexed="81"/>
            <rFont val="Tahoma"/>
            <family val="2"/>
          </rPr>
          <t>Iberbibliotecas:</t>
        </r>
        <r>
          <rPr>
            <sz val="8"/>
            <color indexed="81"/>
            <rFont val="Tahoma"/>
            <family val="2"/>
          </rPr>
          <t xml:space="preserve">
Recuerde que la moneda oficial del Programa es el Dólar Americano (USD).</t>
        </r>
      </text>
    </comment>
    <comment ref="B11" authorId="0">
      <text>
        <r>
          <rPr>
            <b/>
            <sz val="8"/>
            <color indexed="81"/>
            <rFont val="Tahoma"/>
            <family val="2"/>
          </rPr>
          <t>Iberbibliotecas:</t>
        </r>
        <r>
          <rPr>
            <sz val="8"/>
            <color indexed="81"/>
            <rFont val="Tahoma"/>
            <family val="2"/>
          </rPr>
          <t xml:space="preserve">
De acuerdo al detalle de las actividades descritas en el formulario de inscripción.</t>
        </r>
      </text>
    </comment>
    <comment ref="C11" authorId="0">
      <text>
        <r>
          <rPr>
            <b/>
            <sz val="8"/>
            <color indexed="81"/>
            <rFont val="Tahoma"/>
            <family val="2"/>
          </rPr>
          <t>Iberbibliotecas:</t>
        </r>
        <r>
          <rPr>
            <sz val="8"/>
            <color indexed="81"/>
            <rFont val="Tahoma"/>
            <family val="2"/>
          </rPr>
          <t xml:space="preserve">
Cantidad de las actividades: eventos o productos.</t>
        </r>
      </text>
    </comment>
    <comment ref="A17" authorId="0">
      <text>
        <r>
          <rPr>
            <b/>
            <sz val="8"/>
            <color indexed="81"/>
            <rFont val="Tahoma"/>
            <family val="2"/>
          </rPr>
          <t>Iberbibliotecas:</t>
        </r>
        <r>
          <rPr>
            <sz val="8"/>
            <color indexed="81"/>
            <rFont val="Tahoma"/>
            <family val="2"/>
          </rPr>
          <t xml:space="preserve">
Incluya más filas solamente si es necesario.</t>
        </r>
      </text>
    </comment>
    <comment ref="D19" authorId="0">
      <text>
        <r>
          <rPr>
            <b/>
            <sz val="8"/>
            <color indexed="81"/>
            <rFont val="Tahoma"/>
            <family val="2"/>
          </rPr>
          <t>Iberbibliotecas:</t>
        </r>
        <r>
          <rPr>
            <sz val="8"/>
            <color indexed="81"/>
            <rFont val="Tahoma"/>
            <family val="2"/>
          </rPr>
          <t xml:space="preserve">
Recuerde que la contrapartida debe ser mayor al 20% del total del proyecto, en caso contrario el porcentaje se marcará en color rojo.</t>
        </r>
      </text>
    </comment>
    <comment ref="E19" authorId="0">
      <text>
        <r>
          <rPr>
            <b/>
            <sz val="8"/>
            <color indexed="81"/>
            <rFont val="Tahoma"/>
            <family val="2"/>
          </rPr>
          <t xml:space="preserve">Iberbibliotecas:
</t>
        </r>
        <r>
          <rPr>
            <sz val="8"/>
            <color indexed="81"/>
            <rFont val="Tahoma"/>
            <family val="2"/>
          </rPr>
          <t xml:space="preserve">Recuerde que el valor solicitado a Iberbibliotecas debe ser menor al 80% del total del proyecto, de ser así el porcentaje se marcará en color verde.
</t>
        </r>
      </text>
    </comment>
    <comment ref="F26" authorId="0">
      <text>
        <r>
          <rPr>
            <b/>
            <sz val="8"/>
            <color indexed="81"/>
            <rFont val="Tahoma"/>
            <family val="2"/>
          </rPr>
          <t>Iberbibliotecas:</t>
        </r>
        <r>
          <rPr>
            <sz val="8"/>
            <color indexed="81"/>
            <rFont val="Tahoma"/>
            <family val="2"/>
          </rPr>
          <t xml:space="preserve">
Si inserta más filas, copie la fórmula de esta celda para sumar automáticamente las columnas D+E.</t>
        </r>
      </text>
    </comment>
  </commentList>
</comments>
</file>

<file path=xl/comments2.xml><?xml version="1.0" encoding="utf-8"?>
<comments xmlns="http://schemas.openxmlformats.org/spreadsheetml/2006/main">
  <authors>
    <author>cvargas</author>
  </authors>
  <commentList>
    <comment ref="C6" authorId="0">
      <text>
        <r>
          <rPr>
            <b/>
            <sz val="8"/>
            <color indexed="81"/>
            <rFont val="Tahoma"/>
            <family val="2"/>
          </rPr>
          <t>Iberbibliotecas:</t>
        </r>
        <r>
          <rPr>
            <sz val="8"/>
            <color indexed="81"/>
            <rFont val="Tahoma"/>
            <family val="2"/>
          </rPr>
          <t xml:space="preserve">
Diligencie los datos de la misma manera que en el formulario de inscripción.</t>
        </r>
      </text>
    </comment>
    <comment ref="C9" authorId="0">
      <text>
        <r>
          <rPr>
            <b/>
            <sz val="8"/>
            <color indexed="81"/>
            <rFont val="Tahoma"/>
            <family val="2"/>
          </rPr>
          <t>Iberbibliotecas:</t>
        </r>
        <r>
          <rPr>
            <sz val="8"/>
            <color indexed="81"/>
            <rFont val="Tahoma"/>
            <family val="2"/>
          </rPr>
          <t xml:space="preserve">
Recuerde que la moneda oficial del Programa es el Dólar Americano (USD).</t>
        </r>
      </text>
    </comment>
    <comment ref="B11" authorId="0">
      <text>
        <r>
          <rPr>
            <b/>
            <sz val="8"/>
            <color indexed="81"/>
            <rFont val="Tahoma"/>
            <family val="2"/>
          </rPr>
          <t>Iberbibliotecas:</t>
        </r>
        <r>
          <rPr>
            <sz val="8"/>
            <color indexed="81"/>
            <rFont val="Tahoma"/>
            <family val="2"/>
          </rPr>
          <t xml:space="preserve">
De acuerdo al detalle de las actividades descritas en el formulario de inscripción.</t>
        </r>
      </text>
    </comment>
    <comment ref="C11" authorId="0">
      <text>
        <r>
          <rPr>
            <b/>
            <sz val="8"/>
            <color indexed="81"/>
            <rFont val="Tahoma"/>
            <family val="2"/>
          </rPr>
          <t>Iberbibliotecas:</t>
        </r>
        <r>
          <rPr>
            <sz val="8"/>
            <color indexed="81"/>
            <rFont val="Tahoma"/>
            <family val="2"/>
          </rPr>
          <t xml:space="preserve">
Cantidad de las actividades: eventos o productos.</t>
        </r>
      </text>
    </comment>
    <comment ref="A17" authorId="0">
      <text>
        <r>
          <rPr>
            <b/>
            <sz val="8"/>
            <color indexed="81"/>
            <rFont val="Tahoma"/>
            <family val="2"/>
          </rPr>
          <t>Iberbibliotecas:</t>
        </r>
        <r>
          <rPr>
            <sz val="8"/>
            <color indexed="81"/>
            <rFont val="Tahoma"/>
            <family val="2"/>
          </rPr>
          <t xml:space="preserve">
Incluya más filas solamente si es necesario.</t>
        </r>
      </text>
    </comment>
    <comment ref="F17" authorId="0">
      <text>
        <r>
          <rPr>
            <b/>
            <sz val="8"/>
            <color indexed="81"/>
            <rFont val="Tahoma"/>
            <family val="2"/>
          </rPr>
          <t>Iberbibliotecas:</t>
        </r>
        <r>
          <rPr>
            <sz val="8"/>
            <color indexed="81"/>
            <rFont val="Tahoma"/>
            <family val="2"/>
          </rPr>
          <t xml:space="preserve">
Si inserta más filas, copie la fórmula de esta celda para sumar automáticamente las columnas D+E.</t>
        </r>
      </text>
    </comment>
    <comment ref="D19" authorId="0">
      <text>
        <r>
          <rPr>
            <b/>
            <sz val="8"/>
            <color indexed="81"/>
            <rFont val="Tahoma"/>
            <family val="2"/>
          </rPr>
          <t>Iberbibliotecas:</t>
        </r>
        <r>
          <rPr>
            <sz val="8"/>
            <color indexed="81"/>
            <rFont val="Tahoma"/>
            <family val="2"/>
          </rPr>
          <t xml:space="preserve">
Recuerde que la contrapartida debe ser mayor al 20% del total del proyecto, en caso contrario el porcentaje se marcará en color rojo.</t>
        </r>
      </text>
    </comment>
    <comment ref="E19" authorId="0">
      <text>
        <r>
          <rPr>
            <b/>
            <sz val="8"/>
            <color indexed="81"/>
            <rFont val="Tahoma"/>
            <family val="2"/>
          </rPr>
          <t xml:space="preserve">Iberbibliotecas:
</t>
        </r>
        <r>
          <rPr>
            <sz val="8"/>
            <color indexed="81"/>
            <rFont val="Tahoma"/>
            <family val="2"/>
          </rPr>
          <t xml:space="preserve">Recuerde que el valor solicitado a Iberbibliotecas debe ser menor al 80% del total del proyecto, de ser así el porcentaje se marcará en color verde.
</t>
        </r>
      </text>
    </comment>
  </commentList>
</comments>
</file>

<file path=xl/sharedStrings.xml><?xml version="1.0" encoding="utf-8"?>
<sst xmlns="http://schemas.openxmlformats.org/spreadsheetml/2006/main" count="136" uniqueCount="110">
  <si>
    <t>Actividad</t>
  </si>
  <si>
    <t>Programa Iberoamericano de Bibliotecas Públicas, Iberbibliotecas</t>
  </si>
  <si>
    <r>
      <t xml:space="preserve">Dólares Americanos. </t>
    </r>
    <r>
      <rPr>
        <b/>
        <sz val="11"/>
        <rFont val="Calibri"/>
        <family val="2"/>
      </rPr>
      <t>USD</t>
    </r>
  </si>
  <si>
    <t>Formato de Presupuesto</t>
  </si>
  <si>
    <t>No.</t>
  </si>
  <si>
    <t>Unidades</t>
  </si>
  <si>
    <t>Totales</t>
  </si>
  <si>
    <t>Valor solicitado a Iberbibliotecas
USD</t>
  </si>
  <si>
    <t>Valor de la contrapartida
USD</t>
  </si>
  <si>
    <t>Valor total
USD</t>
  </si>
  <si>
    <t>Porcentajes</t>
  </si>
  <si>
    <t>Título del proyecto</t>
  </si>
  <si>
    <t>Entidad proponente</t>
  </si>
  <si>
    <t>País o ciudad miembro</t>
  </si>
  <si>
    <t>Moneda</t>
  </si>
  <si>
    <t>MONEDA LOCAL</t>
  </si>
  <si>
    <t>Valor de la contrapartida</t>
  </si>
  <si>
    <t>Valor solicitado a Iberbibliotecas</t>
  </si>
  <si>
    <t>Valor total</t>
  </si>
  <si>
    <t>7a Convocatoria de Ayudas 2019</t>
  </si>
  <si>
    <t>“Letras moviles” por el amor a la lectura"</t>
  </si>
  <si>
    <t>Fundación Pedro López Elías A.C.</t>
  </si>
  <si>
    <t>México (Tepoztlán, Morelos)</t>
  </si>
  <si>
    <t>Cuatla</t>
  </si>
  <si>
    <t>Tepoztlán</t>
  </si>
  <si>
    <t>Tequesquitengo</t>
  </si>
  <si>
    <t>Oaxtepec</t>
  </si>
  <si>
    <t>Cuernavaca</t>
  </si>
  <si>
    <t>Costo de gasolina ($19.89)</t>
  </si>
  <si>
    <t>Lt de gasolina 10km/1lt</t>
  </si>
  <si>
    <t>Km</t>
  </si>
  <si>
    <t>Destino</t>
  </si>
  <si>
    <t>Origen</t>
  </si>
  <si>
    <t>Total</t>
  </si>
  <si>
    <t xml:space="preserve">Fechas </t>
  </si>
  <si>
    <t>Hotel</t>
  </si>
  <si>
    <t>Costo individual</t>
  </si>
  <si>
    <t xml:space="preserve">Total </t>
  </si>
  <si>
    <t>Total hospedaje</t>
  </si>
  <si>
    <t>Gran total</t>
  </si>
  <si>
    <t>Sede Cuernavaca</t>
  </si>
  <si>
    <t>Salón en Jardín Borda / Hotel Occidental Cuernavaca</t>
  </si>
  <si>
    <t>Sede Oaxtepec</t>
  </si>
  <si>
    <t>Sede Oaxtepec 2</t>
  </si>
  <si>
    <t>Sede Tequesquitengo</t>
  </si>
  <si>
    <t>Hotel Teques Inn. Tequesquitengo, Morelos</t>
  </si>
  <si>
    <t>Sede Cuautla</t>
  </si>
  <si>
    <t>Hotel de Cuautla</t>
  </si>
  <si>
    <t xml:space="preserve">Total de Hospedaje 5 cursos: </t>
  </si>
  <si>
    <t>Octubre - Noviembre</t>
  </si>
  <si>
    <t>Enero - Febrero</t>
  </si>
  <si>
    <t>Marzo  - Abril</t>
  </si>
  <si>
    <t>Mayo - Junio</t>
  </si>
  <si>
    <t>Julio - Agosto</t>
  </si>
  <si>
    <t xml:space="preserve">Material </t>
  </si>
  <si>
    <t>Cantidad</t>
  </si>
  <si>
    <t>Costo unitario</t>
  </si>
  <si>
    <t>Paquete de plumas (con 12 pzas)</t>
  </si>
  <si>
    <t>Papel bond tamaño rotafolio paquete con 10 unidades</t>
  </si>
  <si>
    <t>Regla de metal 50 cm</t>
  </si>
  <si>
    <t>Tijeras para papel grandes</t>
  </si>
  <si>
    <t>Plumones de agua negros (paquete 8pz)</t>
  </si>
  <si>
    <t>Paquete de lapices (paquete 12 pz)</t>
  </si>
  <si>
    <t>Goma de borrar (paquete 2 pz)</t>
  </si>
  <si>
    <t>Sacapuntas</t>
  </si>
  <si>
    <t>Proyector Epson Power Lite S27</t>
  </si>
  <si>
    <t>Pantalla de Proyección Multimedia Screen MST-244-136" 2.44x 2.44 m</t>
  </si>
  <si>
    <t>Fotocopias (manuales)</t>
  </si>
  <si>
    <t>Lenovo - Lenovo Tab Yoga 3 8</t>
  </si>
  <si>
    <t xml:space="preserve">Laptop Acer - Laptop S1003-1622 </t>
  </si>
  <si>
    <t>Papel kraft 1 rollo</t>
  </si>
  <si>
    <t xml:space="preserve"> 10 metros</t>
  </si>
  <si>
    <t>Pegamento universal UHU 20ml.</t>
  </si>
  <si>
    <t>Cinta doble cara</t>
  </si>
  <si>
    <t>Foami de colores</t>
  </si>
  <si>
    <t>Plumones gruesos  colores doble punta Norma 8 pzs</t>
  </si>
  <si>
    <t xml:space="preserve">Cartulina Fabriano 160g.50x 70 cm </t>
  </si>
  <si>
    <t>$31.90</t>
  </si>
  <si>
    <t>Cutter Olfa Sac-1</t>
  </si>
  <si>
    <t>$145.00</t>
  </si>
  <si>
    <t>Regla metálica sin bisel 30 cm</t>
  </si>
  <si>
    <t xml:space="preserve">Plegadera de hueso </t>
  </si>
  <si>
    <t>$40.00</t>
  </si>
  <si>
    <t>Goma Staedtler 526-50 Plastik</t>
  </si>
  <si>
    <t>$32.90</t>
  </si>
  <si>
    <t>Desglose de Hospedaje y Viácticos : Proyecto de capacitación "Letras móviles, por amor a la lectura"</t>
  </si>
  <si>
    <t>Material  para capacitación "Letras Móviles, por Amor a la Lectura"</t>
  </si>
  <si>
    <t xml:space="preserve">Gran total: </t>
  </si>
  <si>
    <t>Papelería</t>
  </si>
  <si>
    <t>Hospedaje</t>
  </si>
  <si>
    <t>Transporte</t>
  </si>
  <si>
    <t>Viáticos</t>
  </si>
  <si>
    <t xml:space="preserve">Jardín Borda: Ofrece salón de conferencia por cuenta de la Secretaría de Turismo y Cultura. </t>
  </si>
  <si>
    <t>Hotel Dorado $3,500 x habitación doble por 4 noches</t>
  </si>
  <si>
    <t>Hotel Dorado: Incluye salón de conferencias con el Hospedaje.</t>
  </si>
  <si>
    <t>Hotel Teques Inn: Incluye salón de conferencias con el Hospedaje.</t>
  </si>
  <si>
    <t>Hotel Cuautla: Incluye salón de conferencias con el Hospedaje.</t>
  </si>
  <si>
    <t>Habitaciones Dobles</t>
  </si>
  <si>
    <t>Total Viáticos 5 cursos:</t>
  </si>
  <si>
    <t>Están considerados en este preupuesto alumnos y capacitadores.</t>
  </si>
  <si>
    <t>Viáticos p/persona</t>
  </si>
  <si>
    <t>Total viáticos</t>
  </si>
  <si>
    <t>Viáticos (comidas)</t>
  </si>
  <si>
    <t>Tinta-tóner</t>
  </si>
  <si>
    <t xml:space="preserve">Total de ida y vuelta: Pasaje de capacitadores </t>
  </si>
  <si>
    <t>Casetas</t>
  </si>
  <si>
    <t>Gran Total</t>
  </si>
  <si>
    <t xml:space="preserve">Gran total </t>
  </si>
  <si>
    <t>más IVA(16%)</t>
  </si>
  <si>
    <t>Se toma el valor del dólar del día 2 de mayo/ con un valor de 19.13 pesos mexicanos</t>
  </si>
</sst>
</file>

<file path=xl/styles.xml><?xml version="1.0" encoding="utf-8"?>
<styleSheet xmlns="http://schemas.openxmlformats.org/spreadsheetml/2006/main">
  <numFmts count="4">
    <numFmt numFmtId="44" formatCode="_-&quot;$&quot;* #,##0.00_-;\-&quot;$&quot;* #,##0.00_-;_-&quot;$&quot;* &quot;-&quot;??_-;_-@_-"/>
    <numFmt numFmtId="164" formatCode="_([$$-409]* #,##0.00_);_([$$-409]* \(#,##0.00\);_([$$-409]* &quot;-&quot;??_);_(@_)"/>
    <numFmt numFmtId="165" formatCode="&quot;$&quot;#,##0.00"/>
    <numFmt numFmtId="166" formatCode="&quot;$&quot;#,##0"/>
  </numFmts>
  <fonts count="26">
    <font>
      <sz val="10"/>
      <name val="Verdana"/>
    </font>
    <font>
      <b/>
      <sz val="11"/>
      <name val="Calibri"/>
      <family val="2"/>
    </font>
    <font>
      <sz val="11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i/>
      <sz val="14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mbria"/>
      <family val="1"/>
    </font>
    <font>
      <b/>
      <sz val="11"/>
      <color theme="1"/>
      <name val="Cambria"/>
      <family val="1"/>
    </font>
    <font>
      <sz val="11"/>
      <color theme="1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1"/>
      <color theme="1"/>
      <name val="Calibri"/>
      <family val="2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 (Cuerpo)"/>
    </font>
    <font>
      <b/>
      <sz val="11"/>
      <color rgb="FF0070C0"/>
      <name val="Calibri"/>
      <family val="2"/>
      <scheme val="minor"/>
    </font>
    <font>
      <sz val="10"/>
      <color rgb="FFFF0000"/>
      <name val="Calibri (Cuerpo)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A5A5A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</fills>
  <borders count="11">
    <border>
      <left/>
      <right/>
      <top/>
      <bottom/>
      <diagonal/>
    </border>
    <border>
      <left/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theme="9"/>
      </left>
      <right/>
      <top style="thin">
        <color theme="9"/>
      </top>
      <bottom style="thin">
        <color theme="9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double">
        <color rgb="FF3F3F3F"/>
      </left>
      <right/>
      <top style="double">
        <color rgb="FF3F3F3F"/>
      </top>
      <bottom style="double">
        <color rgb="FF3F3F3F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9"/>
      </bottom>
      <diagonal/>
    </border>
  </borders>
  <cellStyleXfs count="3">
    <xf numFmtId="0" fontId="0" fillId="0" borderId="0"/>
    <xf numFmtId="0" fontId="17" fillId="0" borderId="0"/>
    <xf numFmtId="0" fontId="21" fillId="4" borderId="5" applyNumberFormat="0" applyAlignment="0" applyProtection="0"/>
  </cellStyleXfs>
  <cellXfs count="111">
    <xf numFmtId="0" fontId="0" fillId="0" borderId="0" xfId="0"/>
    <xf numFmtId="0" fontId="3" fillId="0" borderId="0" xfId="0" applyFont="1" applyAlignment="1" applyProtection="1">
      <alignment vertical="center"/>
      <protection locked="0"/>
    </xf>
    <xf numFmtId="0" fontId="5" fillId="0" borderId="0" xfId="0" applyFont="1" applyAlignment="1" applyProtection="1"/>
    <xf numFmtId="0" fontId="3" fillId="0" borderId="0" xfId="0" applyFont="1" applyAlignment="1" applyProtection="1">
      <alignment vertical="center"/>
    </xf>
    <xf numFmtId="3" fontId="3" fillId="0" borderId="0" xfId="0" applyNumberFormat="1" applyFont="1" applyAlignment="1" applyProtection="1">
      <alignment vertical="center"/>
    </xf>
    <xf numFmtId="0" fontId="6" fillId="0" borderId="0" xfId="0" applyFont="1" applyAlignment="1" applyProtection="1"/>
    <xf numFmtId="0" fontId="7" fillId="0" borderId="0" xfId="0" applyFont="1" applyAlignment="1" applyProtection="1">
      <alignment vertical="center"/>
    </xf>
    <xf numFmtId="3" fontId="7" fillId="0" borderId="0" xfId="0" applyNumberFormat="1" applyFont="1" applyAlignment="1" applyProtection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 applyProtection="1">
      <alignment horizontal="center" vertical="center" wrapText="1"/>
      <protection locked="0"/>
    </xf>
    <xf numFmtId="9" fontId="1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164" fontId="2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/>
    </xf>
    <xf numFmtId="3" fontId="3" fillId="0" borderId="0" xfId="0" applyNumberFormat="1" applyFont="1" applyAlignment="1" applyProtection="1">
      <alignment horizontal="left" vertical="top"/>
    </xf>
    <xf numFmtId="3" fontId="3" fillId="0" borderId="0" xfId="0" applyNumberFormat="1" applyFont="1" applyAlignment="1" applyProtection="1">
      <alignment horizontal="centerContinuous" vertical="center"/>
    </xf>
    <xf numFmtId="0" fontId="8" fillId="0" borderId="0" xfId="0" applyFont="1" applyAlignment="1" applyProtection="1">
      <alignment vertical="center"/>
    </xf>
    <xf numFmtId="164" fontId="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9" fontId="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1"/>
    <xf numFmtId="165" fontId="17" fillId="0" borderId="0" xfId="1" applyNumberFormat="1"/>
    <xf numFmtId="1" fontId="17" fillId="0" borderId="0" xfId="1" applyNumberFormat="1"/>
    <xf numFmtId="165" fontId="17" fillId="0" borderId="0" xfId="1" applyNumberFormat="1" applyAlignment="1"/>
    <xf numFmtId="1" fontId="17" fillId="0" borderId="0" xfId="1" applyNumberFormat="1" applyAlignment="1"/>
    <xf numFmtId="0" fontId="17" fillId="0" borderId="0" xfId="1" applyAlignment="1"/>
    <xf numFmtId="0" fontId="18" fillId="0" borderId="4" xfId="1" applyFont="1" applyBorder="1" applyAlignment="1">
      <alignment horizontal="center" vertical="center"/>
    </xf>
    <xf numFmtId="0" fontId="18" fillId="5" borderId="4" xfId="1" applyFont="1" applyFill="1" applyBorder="1" applyAlignment="1">
      <alignment horizontal="center" vertical="center"/>
    </xf>
    <xf numFmtId="0" fontId="18" fillId="6" borderId="4" xfId="1" applyFont="1" applyFill="1" applyBorder="1"/>
    <xf numFmtId="0" fontId="17" fillId="6" borderId="4" xfId="1" applyFill="1" applyBorder="1"/>
    <xf numFmtId="0" fontId="19" fillId="0" borderId="4" xfId="1" applyFont="1" applyBorder="1" applyAlignment="1">
      <alignment vertical="center" wrapText="1"/>
    </xf>
    <xf numFmtId="0" fontId="17" fillId="0" borderId="4" xfId="1" applyBorder="1" applyAlignment="1">
      <alignment horizontal="center" vertical="center"/>
    </xf>
    <xf numFmtId="165" fontId="17" fillId="0" borderId="4" xfId="1" applyNumberFormat="1" applyBorder="1" applyAlignment="1">
      <alignment horizontal="center" vertical="center"/>
    </xf>
    <xf numFmtId="165" fontId="17" fillId="5" borderId="4" xfId="1" applyNumberFormat="1" applyFill="1" applyBorder="1" applyAlignment="1">
      <alignment horizontal="center" vertical="center"/>
    </xf>
    <xf numFmtId="0" fontId="20" fillId="6" borderId="4" xfId="1" applyFont="1" applyFill="1" applyBorder="1" applyAlignment="1">
      <alignment vertical="center" wrapText="1"/>
    </xf>
    <xf numFmtId="0" fontId="19" fillId="6" borderId="4" xfId="1" applyFont="1" applyFill="1" applyBorder="1" applyAlignment="1">
      <alignment vertical="center" wrapText="1"/>
    </xf>
    <xf numFmtId="165" fontId="17" fillId="6" borderId="4" xfId="1" applyNumberFormat="1" applyFill="1" applyBorder="1"/>
    <xf numFmtId="0" fontId="17" fillId="0" borderId="4" xfId="1" applyBorder="1"/>
    <xf numFmtId="165" fontId="18" fillId="0" borderId="4" xfId="1" applyNumberFormat="1" applyFont="1" applyBorder="1" applyAlignment="1">
      <alignment horizontal="center"/>
    </xf>
    <xf numFmtId="0" fontId="18" fillId="0" borderId="4" xfId="1" applyFont="1" applyBorder="1" applyAlignment="1">
      <alignment horizontal="right"/>
    </xf>
    <xf numFmtId="165" fontId="16" fillId="5" borderId="4" xfId="1" applyNumberFormat="1" applyFont="1" applyFill="1" applyBorder="1" applyAlignment="1">
      <alignment horizontal="center" vertical="center"/>
    </xf>
    <xf numFmtId="166" fontId="17" fillId="0" borderId="0" xfId="1" applyNumberFormat="1"/>
    <xf numFmtId="0" fontId="21" fillId="4" borderId="5" xfId="2" applyAlignment="1">
      <alignment wrapText="1"/>
    </xf>
    <xf numFmtId="0" fontId="21" fillId="4" borderId="5" xfId="2" applyAlignment="1">
      <alignment horizontal="right"/>
    </xf>
    <xf numFmtId="0" fontId="17" fillId="7" borderId="0" xfId="1" applyFill="1"/>
    <xf numFmtId="0" fontId="17" fillId="0" borderId="0" xfId="1" applyAlignment="1">
      <alignment wrapText="1"/>
    </xf>
    <xf numFmtId="0" fontId="21" fillId="4" borderId="5" xfId="2"/>
    <xf numFmtId="0" fontId="17" fillId="0" borderId="6" xfId="1" applyFont="1" applyBorder="1" applyAlignment="1">
      <alignment wrapText="1"/>
    </xf>
    <xf numFmtId="0" fontId="17" fillId="0" borderId="6" xfId="1" applyBorder="1" applyAlignment="1">
      <alignment horizontal="right"/>
    </xf>
    <xf numFmtId="0" fontId="17" fillId="0" borderId="0" xfId="1" applyAlignment="1">
      <alignment horizontal="right"/>
    </xf>
    <xf numFmtId="166" fontId="18" fillId="0" borderId="0" xfId="1" applyNumberFormat="1" applyFont="1"/>
    <xf numFmtId="0" fontId="18" fillId="0" borderId="0" xfId="1" applyFont="1"/>
    <xf numFmtId="0" fontId="17" fillId="0" borderId="0" xfId="1" applyBorder="1"/>
    <xf numFmtId="0" fontId="17" fillId="0" borderId="0" xfId="1" applyBorder="1" applyAlignment="1"/>
    <xf numFmtId="0" fontId="17" fillId="7" borderId="0" xfId="1" applyFill="1" applyBorder="1"/>
    <xf numFmtId="0" fontId="17" fillId="0" borderId="5" xfId="2" applyFont="1" applyFill="1" applyAlignment="1">
      <alignment wrapText="1"/>
    </xf>
    <xf numFmtId="0" fontId="17" fillId="0" borderId="5" xfId="2" applyFont="1" applyFill="1" applyAlignment="1">
      <alignment horizontal="right"/>
    </xf>
    <xf numFmtId="0" fontId="17" fillId="3" borderId="0" xfId="1" applyFill="1" applyAlignment="1">
      <alignment horizontal="right"/>
    </xf>
    <xf numFmtId="0" fontId="21" fillId="3" borderId="0" xfId="1" applyFont="1" applyFill="1" applyAlignment="1">
      <alignment wrapText="1"/>
    </xf>
    <xf numFmtId="0" fontId="22" fillId="3" borderId="0" xfId="1" applyFont="1" applyFill="1"/>
    <xf numFmtId="165" fontId="18" fillId="0" borderId="0" xfId="1" applyNumberFormat="1" applyFont="1"/>
    <xf numFmtId="0" fontId="23" fillId="0" borderId="5" xfId="2" applyFont="1" applyFill="1" applyAlignment="1">
      <alignment wrapText="1"/>
    </xf>
    <xf numFmtId="0" fontId="18" fillId="0" borderId="5" xfId="2" applyFont="1" applyFill="1"/>
    <xf numFmtId="44" fontId="17" fillId="0" borderId="0" xfId="1" applyNumberFormat="1" applyAlignment="1">
      <alignment horizontal="right"/>
    </xf>
    <xf numFmtId="44" fontId="21" fillId="4" borderId="5" xfId="2" applyNumberFormat="1" applyAlignment="1">
      <alignment horizontal="right"/>
    </xf>
    <xf numFmtId="44" fontId="21" fillId="4" borderId="8" xfId="2" applyNumberFormat="1" applyBorder="1" applyAlignment="1">
      <alignment horizontal="right"/>
    </xf>
    <xf numFmtId="44" fontId="17" fillId="0" borderId="6" xfId="1" applyNumberFormat="1" applyBorder="1" applyAlignment="1">
      <alignment horizontal="right"/>
    </xf>
    <xf numFmtId="44" fontId="17" fillId="0" borderId="5" xfId="2" applyNumberFormat="1" applyFont="1" applyFill="1" applyAlignment="1">
      <alignment horizontal="right"/>
    </xf>
    <xf numFmtId="44" fontId="17" fillId="3" borderId="0" xfId="1" applyNumberFormat="1" applyFill="1" applyAlignment="1">
      <alignment horizontal="right"/>
    </xf>
    <xf numFmtId="44" fontId="22" fillId="3" borderId="0" xfId="1" applyNumberFormat="1" applyFont="1" applyFill="1" applyAlignment="1">
      <alignment horizontal="right"/>
    </xf>
    <xf numFmtId="44" fontId="18" fillId="0" borderId="5" xfId="2" applyNumberFormat="1" applyFont="1" applyFill="1" applyAlignment="1">
      <alignment horizontal="right"/>
    </xf>
    <xf numFmtId="0" fontId="22" fillId="0" borderId="0" xfId="1" applyFont="1" applyAlignment="1"/>
    <xf numFmtId="165" fontId="22" fillId="0" borderId="0" xfId="1" applyNumberFormat="1" applyFont="1" applyAlignment="1"/>
    <xf numFmtId="1" fontId="22" fillId="0" borderId="0" xfId="1" applyNumberFormat="1" applyFont="1" applyAlignment="1"/>
    <xf numFmtId="44" fontId="0" fillId="0" borderId="0" xfId="0" applyNumberFormat="1"/>
    <xf numFmtId="166" fontId="24" fillId="0" borderId="0" xfId="1" applyNumberFormat="1" applyFont="1"/>
    <xf numFmtId="44" fontId="24" fillId="0" borderId="0" xfId="1" applyNumberFormat="1" applyFont="1"/>
    <xf numFmtId="0" fontId="3" fillId="0" borderId="0" xfId="0" applyFont="1" applyFill="1" applyAlignment="1" applyProtection="1">
      <alignment vertical="center"/>
    </xf>
    <xf numFmtId="164" fontId="11" fillId="0" borderId="10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 applyProtection="1">
      <alignment vertical="center"/>
      <protection locked="0"/>
    </xf>
    <xf numFmtId="164" fontId="14" fillId="0" borderId="10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Alignment="1" applyProtection="1">
      <alignment vertical="center"/>
    </xf>
    <xf numFmtId="0" fontId="25" fillId="0" borderId="0" xfId="0" applyFont="1" applyAlignment="1" applyProtection="1">
      <alignment vertical="center"/>
    </xf>
    <xf numFmtId="0" fontId="10" fillId="2" borderId="2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 applyProtection="1">
      <alignment horizontal="center" vertical="center" wrapText="1"/>
    </xf>
    <xf numFmtId="0" fontId="11" fillId="2" borderId="3" xfId="0" applyFont="1" applyFill="1" applyBorder="1" applyAlignment="1" applyProtection="1">
      <alignment horizontal="center" vertical="center" wrapText="1"/>
    </xf>
    <xf numFmtId="0" fontId="11" fillId="2" borderId="1" xfId="0" applyFont="1" applyFill="1" applyBorder="1" applyAlignment="1" applyProtection="1">
      <alignment horizontal="center" vertical="center" wrapText="1"/>
    </xf>
    <xf numFmtId="0" fontId="11" fillId="0" borderId="2" xfId="0" applyFont="1" applyFill="1" applyBorder="1" applyAlignment="1" applyProtection="1">
      <alignment horizontal="center" vertical="center" wrapText="1"/>
    </xf>
    <xf numFmtId="0" fontId="11" fillId="0" borderId="3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11" fillId="2" borderId="2" xfId="0" applyFont="1" applyFill="1" applyBorder="1" applyAlignment="1" applyProtection="1">
      <alignment horizontal="center" vertical="center" wrapText="1"/>
    </xf>
    <xf numFmtId="0" fontId="10" fillId="0" borderId="2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8" fillId="0" borderId="4" xfId="1" applyFont="1" applyBorder="1" applyAlignment="1">
      <alignment horizontal="right"/>
    </xf>
    <xf numFmtId="0" fontId="16" fillId="5" borderId="7" xfId="1" applyFont="1" applyFill="1" applyBorder="1" applyAlignment="1">
      <alignment horizontal="center"/>
    </xf>
    <xf numFmtId="0" fontId="15" fillId="8" borderId="9" xfId="1" applyFont="1" applyFill="1" applyBorder="1" applyAlignment="1">
      <alignment horizontal="center"/>
    </xf>
    <xf numFmtId="0" fontId="16" fillId="5" borderId="0" xfId="1" applyFont="1" applyFill="1" applyAlignment="1">
      <alignment horizontal="center"/>
    </xf>
    <xf numFmtId="0" fontId="22" fillId="8" borderId="0" xfId="1" applyFont="1" applyFill="1" applyAlignment="1">
      <alignment horizontal="center"/>
    </xf>
    <xf numFmtId="0" fontId="18" fillId="5" borderId="0" xfId="1" applyFont="1" applyFill="1" applyAlignment="1">
      <alignment horizontal="center"/>
    </xf>
  </cellXfs>
  <cellStyles count="3">
    <cellStyle name="Celda de comprobación 2" xfId="2"/>
    <cellStyle name="Normal" xfId="0" builtinId="0"/>
    <cellStyle name="Normal 2" xfId="1"/>
  </cellStyles>
  <dxfs count="94">
    <dxf>
      <numFmt numFmtId="34" formatCode="_-&quot;$&quot;* #,##0.00_-;\-&quot;$&quot;* #,##0.00_-;_-&quot;$&quot;* &quot;-&quot;??_-;_-@_-"/>
    </dxf>
    <dxf>
      <alignment horizontal="general" vertical="bottom" textRotation="0" wrapText="0" indent="0" relativeIndent="255" justifyLastLine="0" shrinkToFit="0" readingOrder="0"/>
    </dxf>
    <dxf>
      <numFmt numFmtId="165" formatCode="&quot;$&quot;#,##0.00"/>
      <alignment horizontal="general" vertical="bottom" textRotation="0" wrapText="0" indent="0" relativeIndent="255" justifyLastLine="0" shrinkToFit="0" readingOrder="0"/>
    </dxf>
    <dxf>
      <numFmt numFmtId="165" formatCode="&quot;$&quot;#,##0.00"/>
      <alignment horizontal="general" vertical="bottom" textRotation="0" wrapText="0" indent="0" relativeIndent="255" justifyLastLine="0" shrinkToFit="0" readingOrder="0"/>
    </dxf>
    <dxf>
      <numFmt numFmtId="1" formatCode="0"/>
      <alignment horizontal="general" vertical="bottom" textRotation="0" wrapText="0" indent="0" relativeIndent="255" justifyLastLine="0" shrinkToFit="0" readingOrder="0"/>
    </dxf>
    <dxf>
      <numFmt numFmtId="1" formatCode="0"/>
      <alignment horizontal="general" vertical="bottom" textRotation="0" wrapText="0" indent="0" relativeIndent="255" justifyLastLine="0" shrinkToFit="0" readingOrder="0"/>
    </dxf>
    <dxf>
      <numFmt numFmtId="1" formatCode="0"/>
      <alignment horizontal="general" vertical="bottom" textRotation="0" wrapText="0" indent="0" relativeIndent="255" justifyLastLine="0" shrinkToFit="0" readingOrder="0"/>
    </dxf>
    <dxf>
      <numFmt numFmtId="1" formatCode="0"/>
      <alignment horizontal="general" vertical="bottom" textRotation="0" wrapText="0" indent="0" relativeIndent="255" justifyLastLine="0" shrinkToFit="0" readingOrder="0"/>
    </dxf>
    <dxf>
      <numFmt numFmtId="165" formatCode="&quot;$&quot;#,##0.00"/>
      <alignment horizontal="general" vertical="bottom" textRotation="0" wrapText="0" indent="0" relativeIndent="255" justifyLastLine="0" shrinkToFit="0" readingOrder="0"/>
    </dxf>
    <dxf>
      <numFmt numFmtId="165" formatCode="&quot;$&quot;#,##0.00"/>
      <alignment horizontal="general" vertical="bottom" textRotation="0" wrapText="0" indent="0" relativeIndent="255" justifyLastLine="0" shrinkToFit="0" readingOrder="0"/>
    </dxf>
    <dxf>
      <alignment horizontal="general" vertical="bottom" textRotation="0" wrapText="0" indent="0" relativeIndent="255" justifyLastLine="0" shrinkToFit="0" readingOrder="0"/>
    </dxf>
    <dxf>
      <alignment horizontal="general" vertical="bottom" textRotation="0" wrapText="0" indent="0" relativeIndent="255" justifyLastLine="0" shrinkToFit="0" readingOrder="0"/>
    </dxf>
    <dxf>
      <alignment horizontal="general" vertical="bottom" textRotation="0" wrapText="0" indent="0" relativeIndent="255" justifyLastLine="0" shrinkToFit="0" readingOrder="0"/>
    </dxf>
    <dxf>
      <alignment horizontal="general" vertical="bottom" textRotation="0" wrapText="0" indent="0" relativeIndent="255" justifyLastLine="0" shrinkToFit="0" readingOrder="0"/>
    </dxf>
    <dxf>
      <alignment horizontal="general" vertical="bottom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alignment horizontal="general" vertical="bottom" textRotation="0" wrapText="0" indent="0" relativeIndent="255" justifyLastLine="0" shrinkToFit="0" readingOrder="0"/>
    </dxf>
    <dxf>
      <numFmt numFmtId="166" formatCode="&quot;$&quot;#,##0"/>
      <alignment horizontal="right" vertical="bottom" textRotation="0" wrapText="0" indent="0" relativeIndent="255" justifyLastLine="0" shrinkToFit="0" readingOrder="0"/>
    </dxf>
    <dxf>
      <numFmt numFmtId="166" formatCode="&quot;$&quot;#,##0"/>
      <alignment horizontal="right" vertical="bottom" textRotation="0" wrapText="0" indent="0" relativeIndent="255" justifyLastLine="0" shrinkToFit="0" readingOrder="0"/>
    </dxf>
    <dxf>
      <alignment horizontal="general" vertical="bottom" textRotation="0" wrapText="1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m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m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m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  <protection locked="1" hidden="0"/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lor rgb="FF00B050"/>
      </font>
    </dxf>
    <dxf>
      <font>
        <b/>
        <i val="0"/>
        <strike val="0"/>
        <color theme="6" tint="-0.24994659260841701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strike/>
        <color rgb="FFFF0000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m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m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m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lor rgb="FF00B050"/>
      </font>
    </dxf>
    <dxf>
      <font>
        <b/>
        <i val="0"/>
        <strike val="0"/>
        <color theme="6" tint="-0.24994659260841701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strike/>
        <color rgb="FFFF0000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lor rgb="FF00B050"/>
      </font>
    </dxf>
    <dxf>
      <font>
        <b/>
        <i val="0"/>
        <strike val="0"/>
        <color theme="6" tint="-0.24994659260841701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strike/>
        <color rgb="FFFF0000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1133475</xdr:colOff>
      <xdr:row>0</xdr:row>
      <xdr:rowOff>0</xdr:rowOff>
    </xdr:from>
    <xdr:to>
      <xdr:col>5</xdr:col>
      <xdr:colOff>1133475</xdr:colOff>
      <xdr:row>3</xdr:row>
      <xdr:rowOff>66675</xdr:rowOff>
    </xdr:to>
    <xdr:pic>
      <xdr:nvPicPr>
        <xdr:cNvPr id="1036" name="1 Imagen" descr="logotipo iberbibliotecas (2).JPG"/>
        <xdr:cNvPicPr>
          <a:picLocks/>
        </xdr:cNvPicPr>
      </xdr:nvPicPr>
      <xdr:blipFill>
        <a:blip xmlns:r="http://schemas.openxmlformats.org/officeDocument/2006/relationships" r:embed="rId1" cstate="print"/>
        <a:srcRect l="17915" t="11514" r="21109" b="7872"/>
        <a:stretch>
          <a:fillRect/>
        </a:stretch>
      </xdr:blipFill>
      <xdr:spPr bwMode="auto">
        <a:xfrm>
          <a:off x="5543550" y="0"/>
          <a:ext cx="1143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1133475</xdr:colOff>
      <xdr:row>0</xdr:row>
      <xdr:rowOff>0</xdr:rowOff>
    </xdr:from>
    <xdr:to>
      <xdr:col>5</xdr:col>
      <xdr:colOff>1133475</xdr:colOff>
      <xdr:row>3</xdr:row>
      <xdr:rowOff>66675</xdr:rowOff>
    </xdr:to>
    <xdr:pic>
      <xdr:nvPicPr>
        <xdr:cNvPr id="2" name="1 Imagen" descr="logotipo iberbibliotecas (2).JPG"/>
        <xdr:cNvPicPr>
          <a:picLocks/>
        </xdr:cNvPicPr>
      </xdr:nvPicPr>
      <xdr:blipFill>
        <a:blip xmlns:r="http://schemas.openxmlformats.org/officeDocument/2006/relationships" r:embed="rId1" cstate="print"/>
        <a:srcRect l="17915" t="11514" r="21109" b="7872"/>
        <a:stretch>
          <a:fillRect/>
        </a:stretch>
      </xdr:blipFill>
      <xdr:spPr bwMode="auto">
        <a:xfrm>
          <a:off x="5810250" y="0"/>
          <a:ext cx="1143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327863</xdr:colOff>
      <xdr:row>6</xdr:row>
      <xdr:rowOff>0</xdr:rowOff>
    </xdr:from>
    <xdr:to>
      <xdr:col>11</xdr:col>
      <xdr:colOff>778920</xdr:colOff>
      <xdr:row>10</xdr:row>
      <xdr:rowOff>279400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799263" y="1143000"/>
          <a:ext cx="1276556" cy="1066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572394</xdr:colOff>
      <xdr:row>1</xdr:row>
      <xdr:rowOff>313026</xdr:rowOff>
    </xdr:from>
    <xdr:to>
      <xdr:col>8</xdr:col>
      <xdr:colOff>203316</xdr:colOff>
      <xdr:row>6</xdr:row>
      <xdr:rowOff>38277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61549" y="500843"/>
          <a:ext cx="1276556" cy="1066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58316</xdr:colOff>
      <xdr:row>1</xdr:row>
      <xdr:rowOff>192820</xdr:rowOff>
    </xdr:from>
    <xdr:to>
      <xdr:col>9</xdr:col>
      <xdr:colOff>430056</xdr:colOff>
      <xdr:row>6</xdr:row>
      <xdr:rowOff>139440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471020" y="380728"/>
          <a:ext cx="1246485" cy="104167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A11:F19" headerRowDxfId="64" dataDxfId="63">
  <autoFilter ref="A11:F19"/>
  <tableColumns count="6">
    <tableColumn id="1" name="No." totalsRowLabel="Total" dataDxfId="62" totalsRowDxfId="61"/>
    <tableColumn id="3" name="Actividad" dataDxfId="60" totalsRowDxfId="59"/>
    <tableColumn id="4" name="Unidades" dataDxfId="58" totalsRowDxfId="57"/>
    <tableColumn id="5" name="Valor de la contrapartida&#10;USD" dataDxfId="56" totalsRowDxfId="55"/>
    <tableColumn id="6" name="Valor solicitado a Iberbibliotecas&#10;USD" dataDxfId="54" totalsRowDxfId="53"/>
    <tableColumn id="7" name="Valor total&#10;USD" totalsRowFunction="sum" dataDxfId="52" totalsRowDxfId="51"/>
  </tableColumns>
  <tableStyleInfo name="TableStyleLight21" showFirstColumn="0" showLastColumn="0" showRowStripes="1" showColumnStripes="0"/>
</table>
</file>

<file path=xl/tables/table2.xml><?xml version="1.0" encoding="utf-8"?>
<table xmlns="http://schemas.openxmlformats.org/spreadsheetml/2006/main" id="3" name="Tabla14" displayName="Tabla14" ref="A11:F19" headerRowDxfId="32" dataDxfId="31">
  <autoFilter ref="A11:F19"/>
  <tableColumns count="6">
    <tableColumn id="1" name="No." totalsRowLabel="Total" dataDxfId="30" totalsRowDxfId="29"/>
    <tableColumn id="3" name="Actividad" dataDxfId="28" totalsRowDxfId="27"/>
    <tableColumn id="4" name="Unidades" dataDxfId="26" totalsRowDxfId="25"/>
    <tableColumn id="5" name="Valor de la contrapartida" dataDxfId="24" totalsRowDxfId="23"/>
    <tableColumn id="6" name="Valor solicitado a Iberbibliotecas" dataDxfId="22" totalsRowDxfId="21"/>
    <tableColumn id="7" name="Valor total" totalsRowFunction="sum" dataDxfId="20" totalsRowDxfId="19"/>
  </tableColumns>
  <tableStyleInfo name="TableStyleLight21" showFirstColumn="0" showLastColumn="0" showRowStripes="1" showColumnStripes="0"/>
</table>
</file>

<file path=xl/tables/table3.xml><?xml version="1.0" encoding="utf-8"?>
<table xmlns="http://schemas.openxmlformats.org/spreadsheetml/2006/main" id="5" name="Tabla16" displayName="Tabla16" ref="B4:E28" totalsRowShown="0">
  <autoFilter ref="B4:E28"/>
  <tableColumns count="4">
    <tableColumn id="1" name="Material " dataDxfId="18"/>
    <tableColumn id="2" name="Cantidad"/>
    <tableColumn id="3" name="Costo unitario" dataDxfId="17"/>
    <tableColumn id="4" name="Total" dataDxfId="16">
      <calculatedColumnFormula>C5*D5</calculatedColumnFormula>
    </tableColumn>
  </tableColumns>
  <tableStyleInfo name="TableStyleMedium4" showFirstColumn="0" showLastColumn="0" showRowStripes="1" showColumnStripes="0"/>
</table>
</file>

<file path=xl/tables/table4.xml><?xml version="1.0" encoding="utf-8"?>
<table xmlns="http://schemas.openxmlformats.org/spreadsheetml/2006/main" id="2" name="Tabla13" displayName="Tabla13" ref="B3:H9" totalsRowCount="1" headerRowDxfId="15" dataDxfId="14">
  <autoFilter ref="B3:H8"/>
  <tableColumns count="7">
    <tableColumn id="1" name="Origen" dataDxfId="13" totalsRowDxfId="12" dataCellStyle="Normal 2"/>
    <tableColumn id="2" name="Destino" dataDxfId="11" totalsRowDxfId="10" dataCellStyle="Normal 2"/>
    <tableColumn id="3" name="Casetas" totalsRowFunction="custom" dataDxfId="9" totalsRowDxfId="8" dataCellStyle="Normal 2">
      <totalsRowFormula>SUM([Casetas])</totalsRowFormula>
    </tableColumn>
    <tableColumn id="4" name="Km" dataDxfId="7" totalsRowDxfId="6" dataCellStyle="Normal 2">
      <calculatedColumnFormula>E4*2</calculatedColumnFormula>
    </tableColumn>
    <tableColumn id="5" name="Lt de gasolina 10km/1lt" dataDxfId="5" totalsRowDxfId="4" dataCellStyle="Normal 2"/>
    <tableColumn id="6" name="Costo de gasolina ($19.89)" totalsRowFunction="custom" dataDxfId="3" totalsRowDxfId="2" dataCellStyle="Normal 2">
      <calculatedColumnFormula>(F4*19.89)</calculatedColumnFormula>
      <totalsRowFormula>SUM([Costo de gasolina ($19.89)])</totalsRowFormula>
    </tableColumn>
    <tableColumn id="8" name="Gran Total" totalsRowFunction="custom" dataDxfId="1" totalsRowDxfId="0">
      <totalsRowFormula>SUM(Tabla13[[#Totals],[Casetas]:[Costo de gasolina ($19.89)]])</totalsRowFormula>
    </tableColumn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1:F28"/>
  <sheetViews>
    <sheetView tabSelected="1" zoomScale="98" zoomScaleNormal="98" workbookViewId="0">
      <selection activeCell="D20" sqref="D20"/>
    </sheetView>
  </sheetViews>
  <sheetFormatPr baseColWidth="10" defaultColWidth="10.875" defaultRowHeight="12.75"/>
  <cols>
    <col min="1" max="1" width="5.375" style="3" customWidth="1"/>
    <col min="2" max="2" width="26" style="3" customWidth="1"/>
    <col min="3" max="3" width="15" style="3" customWidth="1"/>
    <col min="4" max="5" width="15" style="4" customWidth="1"/>
    <col min="6" max="6" width="15" style="3" customWidth="1"/>
    <col min="7" max="16384" width="10.875" style="3"/>
  </cols>
  <sheetData>
    <row r="1" spans="1:6" ht="21">
      <c r="A1" s="2" t="s">
        <v>1</v>
      </c>
    </row>
    <row r="2" spans="1:6" ht="18.75">
      <c r="A2" s="5" t="s">
        <v>19</v>
      </c>
    </row>
    <row r="3" spans="1:6" s="6" customFormat="1" ht="15">
      <c r="A3" s="6" t="s">
        <v>3</v>
      </c>
      <c r="D3" s="7"/>
      <c r="E3" s="7"/>
    </row>
    <row r="4" spans="1:6" s="6" customFormat="1" ht="15">
      <c r="D4" s="7"/>
      <c r="E4" s="7"/>
    </row>
    <row r="6" spans="1:6" s="19" customFormat="1" ht="15">
      <c r="A6" s="87" t="s">
        <v>11</v>
      </c>
      <c r="B6" s="88"/>
      <c r="C6" s="92" t="s">
        <v>20</v>
      </c>
      <c r="D6" s="93"/>
      <c r="E6" s="93"/>
      <c r="F6" s="94"/>
    </row>
    <row r="7" spans="1:6" s="19" customFormat="1" ht="15" customHeight="1">
      <c r="A7" s="98" t="s">
        <v>12</v>
      </c>
      <c r="B7" s="99"/>
      <c r="C7" s="95" t="s">
        <v>21</v>
      </c>
      <c r="D7" s="96"/>
      <c r="E7" s="96"/>
      <c r="F7" s="97"/>
    </row>
    <row r="8" spans="1:6" s="19" customFormat="1" ht="15">
      <c r="A8" s="98" t="s">
        <v>13</v>
      </c>
      <c r="B8" s="99"/>
      <c r="C8" s="95" t="s">
        <v>22</v>
      </c>
      <c r="D8" s="96"/>
      <c r="E8" s="96"/>
      <c r="F8" s="97"/>
    </row>
    <row r="9" spans="1:6" s="19" customFormat="1" ht="15">
      <c r="A9" s="87" t="s">
        <v>14</v>
      </c>
      <c r="B9" s="88"/>
      <c r="C9" s="89" t="s">
        <v>2</v>
      </c>
      <c r="D9" s="90"/>
      <c r="E9" s="90"/>
      <c r="F9" s="91"/>
    </row>
    <row r="10" spans="1:6">
      <c r="A10" s="15"/>
      <c r="B10" s="16"/>
      <c r="C10" s="16"/>
      <c r="D10" s="17"/>
      <c r="E10" s="18"/>
    </row>
    <row r="11" spans="1:6" ht="42.75">
      <c r="A11" s="8" t="s">
        <v>4</v>
      </c>
      <c r="B11" s="8" t="s">
        <v>0</v>
      </c>
      <c r="C11" s="8" t="s">
        <v>5</v>
      </c>
      <c r="D11" s="8" t="s">
        <v>8</v>
      </c>
      <c r="E11" s="8" t="s">
        <v>7</v>
      </c>
      <c r="F11" s="8" t="s">
        <v>9</v>
      </c>
    </row>
    <row r="12" spans="1:6" ht="15">
      <c r="A12" s="8">
        <v>1</v>
      </c>
      <c r="B12" s="13" t="s">
        <v>88</v>
      </c>
      <c r="C12" s="13"/>
      <c r="D12" s="14">
        <v>913.52</v>
      </c>
      <c r="E12" s="14">
        <v>3654.1</v>
      </c>
      <c r="F12" s="12">
        <f>SUM(D12:E12)</f>
        <v>4567.62</v>
      </c>
    </row>
    <row r="13" spans="1:6" ht="15">
      <c r="A13" s="8">
        <v>2</v>
      </c>
      <c r="B13" s="13" t="s">
        <v>89</v>
      </c>
      <c r="C13" s="13"/>
      <c r="D13" s="14">
        <v>2510.81</v>
      </c>
      <c r="E13" s="14">
        <v>10043.26</v>
      </c>
      <c r="F13" s="12">
        <f t="shared" ref="F13:F17" si="0">SUM(D13:E13)</f>
        <v>12554.07</v>
      </c>
    </row>
    <row r="14" spans="1:6" ht="15">
      <c r="A14" s="8">
        <v>3</v>
      </c>
      <c r="B14" s="13" t="s">
        <v>90</v>
      </c>
      <c r="C14" s="13"/>
      <c r="D14" s="14">
        <v>51.85</v>
      </c>
      <c r="E14" s="14">
        <v>207.41</v>
      </c>
      <c r="F14" s="12">
        <f t="shared" si="0"/>
        <v>259.26</v>
      </c>
    </row>
    <row r="15" spans="1:6" ht="15">
      <c r="A15" s="8">
        <v>4</v>
      </c>
      <c r="B15" s="13" t="s">
        <v>91</v>
      </c>
      <c r="C15" s="13"/>
      <c r="D15" s="14">
        <v>609.98</v>
      </c>
      <c r="E15" s="14">
        <v>1402.89</v>
      </c>
      <c r="F15" s="12">
        <f t="shared" si="0"/>
        <v>2012.8700000000001</v>
      </c>
    </row>
    <row r="16" spans="1:6" ht="15">
      <c r="A16" s="8">
        <v>5</v>
      </c>
      <c r="B16" s="13"/>
      <c r="C16" s="13"/>
      <c r="D16" s="14"/>
      <c r="E16" s="14"/>
      <c r="F16" s="12">
        <f t="shared" si="0"/>
        <v>0</v>
      </c>
    </row>
    <row r="17" spans="1:6" s="1" customFormat="1" ht="15">
      <c r="A17" s="10"/>
      <c r="B17" s="13"/>
      <c r="C17" s="13"/>
      <c r="D17" s="14"/>
      <c r="E17" s="14"/>
      <c r="F17" s="20">
        <f t="shared" si="0"/>
        <v>0</v>
      </c>
    </row>
    <row r="18" spans="1:6" ht="15">
      <c r="A18" s="8"/>
      <c r="B18" s="9"/>
      <c r="C18" s="9" t="s">
        <v>6</v>
      </c>
      <c r="D18" s="12">
        <f>SUM(D12:D17)</f>
        <v>4086.16</v>
      </c>
      <c r="E18" s="12">
        <f>SUM(E12:E17)</f>
        <v>15307.66</v>
      </c>
      <c r="F18" s="12">
        <f>SUM(F12:F17)</f>
        <v>19393.819999999996</v>
      </c>
    </row>
    <row r="19" spans="1:6" ht="15">
      <c r="A19" s="8"/>
      <c r="B19" s="9"/>
      <c r="C19" s="9" t="s">
        <v>10</v>
      </c>
      <c r="D19" s="23">
        <f>D18/F18</f>
        <v>0.21069392208445786</v>
      </c>
      <c r="E19" s="23">
        <f>E18/F18</f>
        <v>0.7893060779155423</v>
      </c>
      <c r="F19" s="11">
        <v>1</v>
      </c>
    </row>
    <row r="20" spans="1:6">
      <c r="A20" s="15"/>
      <c r="B20" s="16"/>
      <c r="C20" s="16"/>
      <c r="D20" s="17"/>
      <c r="E20" s="18"/>
    </row>
    <row r="21" spans="1:6" ht="15">
      <c r="B21" s="86" t="s">
        <v>109</v>
      </c>
      <c r="C21" s="81"/>
      <c r="D21" s="82"/>
      <c r="E21" s="82"/>
      <c r="F21" s="84"/>
    </row>
    <row r="22" spans="1:6" ht="15">
      <c r="C22" s="81"/>
      <c r="D22" s="82"/>
      <c r="E22" s="82"/>
      <c r="F22" s="84"/>
    </row>
    <row r="23" spans="1:6" ht="15">
      <c r="C23" s="81"/>
      <c r="D23" s="82"/>
      <c r="E23" s="82"/>
      <c r="F23" s="84"/>
    </row>
    <row r="24" spans="1:6" ht="15">
      <c r="C24" s="81"/>
      <c r="D24" s="82"/>
      <c r="E24" s="82"/>
      <c r="F24" s="84"/>
    </row>
    <row r="25" spans="1:6" ht="15">
      <c r="C25" s="81"/>
      <c r="D25" s="82"/>
      <c r="E25" s="82"/>
      <c r="F25" s="84"/>
    </row>
    <row r="26" spans="1:6" ht="15">
      <c r="C26" s="81"/>
      <c r="D26" s="82"/>
      <c r="E26" s="82"/>
      <c r="F26" s="84"/>
    </row>
    <row r="27" spans="1:6" ht="15">
      <c r="C27" s="81"/>
      <c r="D27" s="84"/>
      <c r="E27" s="84"/>
      <c r="F27" s="84"/>
    </row>
    <row r="28" spans="1:6">
      <c r="C28" s="81"/>
      <c r="D28" s="85"/>
      <c r="E28" s="85"/>
      <c r="F28" s="81"/>
    </row>
  </sheetData>
  <sheetProtection formatCells="0" formatColumns="0" formatRows="0" insertRows="0" deleteColumns="0" deleteRows="0" selectLockedCells="1" sort="0" autoFilter="0" pivotTables="0"/>
  <mergeCells count="8">
    <mergeCell ref="A9:B9"/>
    <mergeCell ref="C9:F9"/>
    <mergeCell ref="C6:F6"/>
    <mergeCell ref="C7:F7"/>
    <mergeCell ref="C8:F8"/>
    <mergeCell ref="A6:B6"/>
    <mergeCell ref="A7:B7"/>
    <mergeCell ref="A8:B8"/>
  </mergeCells>
  <conditionalFormatting sqref="D19">
    <cfRule type="cellIs" dxfId="93" priority="13" stopIfTrue="1" operator="greaterThan">
      <formula>0.2</formula>
    </cfRule>
    <cfRule type="cellIs" dxfId="92" priority="20" stopIfTrue="1" operator="lessThan">
      <formula>0.2</formula>
    </cfRule>
    <cfRule type="cellIs" dxfId="91" priority="22" stopIfTrue="1" operator="lessThan">
      <formula>0.2</formula>
    </cfRule>
    <cfRule type="cellIs" dxfId="90" priority="23" stopIfTrue="1" operator="lessThan">
      <formula>0.2</formula>
    </cfRule>
    <cfRule type="cellIs" dxfId="89" priority="24" stopIfTrue="1" operator="lessThanOrEqual">
      <formula>0.2</formula>
    </cfRule>
    <cfRule type="cellIs" dxfId="88" priority="28" stopIfTrue="1" operator="lessThan">
      <formula>0.2</formula>
    </cfRule>
    <cfRule type="cellIs" dxfId="87" priority="29" stopIfTrue="1" operator="lessThanOrEqual">
      <formula>0.8</formula>
    </cfRule>
    <cfRule type="cellIs" dxfId="86" priority="30" stopIfTrue="1" operator="greaterThanOrEqual">
      <formula>0.8</formula>
    </cfRule>
    <cfRule type="cellIs" priority="31" stopIfTrue="1" operator="greaterThanOrEqual">
      <formula>0.8</formula>
    </cfRule>
    <cfRule type="cellIs" dxfId="85" priority="32" stopIfTrue="1" operator="greaterThan">
      <formula>0.8</formula>
    </cfRule>
  </conditionalFormatting>
  <conditionalFormatting sqref="E19">
    <cfRule type="cellIs" dxfId="84" priority="14" stopIfTrue="1" operator="lessThan">
      <formula>0.8</formula>
    </cfRule>
    <cfRule type="cellIs" dxfId="83" priority="15" stopIfTrue="1" operator="equal">
      <formula>0.8</formula>
    </cfRule>
    <cfRule type="cellIs" dxfId="82" priority="16" stopIfTrue="1" operator="greaterThan">
      <formula>0.79</formula>
    </cfRule>
    <cfRule type="cellIs" dxfId="81" priority="17" stopIfTrue="1" operator="greaterThan">
      <formula>0.79</formula>
    </cfRule>
    <cfRule type="cellIs" dxfId="80" priority="18" stopIfTrue="1" operator="lessThan">
      <formula>0.8</formula>
    </cfRule>
    <cfRule type="cellIs" dxfId="79" priority="19" stopIfTrue="1" operator="greaterThan">
      <formula>0.79</formula>
    </cfRule>
    <cfRule type="cellIs" dxfId="78" priority="26" stopIfTrue="1" operator="lessThan">
      <formula>0.8</formula>
    </cfRule>
  </conditionalFormatting>
  <conditionalFormatting sqref="D19">
    <cfRule type="cellIs" dxfId="77" priority="25" stopIfTrue="1" operator="lessThan">
      <formula>0.8</formula>
    </cfRule>
  </conditionalFormatting>
  <conditionalFormatting sqref="D19">
    <cfRule type="cellIs" dxfId="76" priority="21" stopIfTrue="1" operator="lessThan">
      <formula>0.8</formula>
    </cfRule>
  </conditionalFormatting>
  <conditionalFormatting sqref="D19:E19">
    <cfRule type="cellIs" dxfId="75" priority="3" stopIfTrue="1" operator="greaterThan">
      <formula>0.2</formula>
    </cfRule>
    <cfRule type="cellIs" dxfId="74" priority="4" stopIfTrue="1" operator="lessThan">
      <formula>0.2</formula>
    </cfRule>
    <cfRule type="cellIs" dxfId="73" priority="5" stopIfTrue="1" operator="lessThan">
      <formula>0.2</formula>
    </cfRule>
    <cfRule type="cellIs" dxfId="72" priority="6" stopIfTrue="1" operator="lessThan">
      <formula>0.2</formula>
    </cfRule>
    <cfRule type="cellIs" dxfId="71" priority="7" stopIfTrue="1" operator="lessThanOrEqual">
      <formula>0.2</formula>
    </cfRule>
    <cfRule type="cellIs" dxfId="70" priority="8" stopIfTrue="1" operator="lessThan">
      <formula>0.2</formula>
    </cfRule>
    <cfRule type="cellIs" dxfId="69" priority="9" stopIfTrue="1" operator="lessThanOrEqual">
      <formula>0.8</formula>
    </cfRule>
    <cfRule type="cellIs" dxfId="68" priority="10" stopIfTrue="1" operator="greaterThanOrEqual">
      <formula>0.8</formula>
    </cfRule>
    <cfRule type="cellIs" priority="11" stopIfTrue="1" operator="greaterThanOrEqual">
      <formula>0.8</formula>
    </cfRule>
    <cfRule type="cellIs" dxfId="67" priority="12" stopIfTrue="1" operator="greaterThan">
      <formula>0.8</formula>
    </cfRule>
  </conditionalFormatting>
  <conditionalFormatting sqref="D19:E19">
    <cfRule type="cellIs" dxfId="66" priority="2" stopIfTrue="1" operator="lessThan">
      <formula>0.8</formula>
    </cfRule>
  </conditionalFormatting>
  <conditionalFormatting sqref="D19:E19">
    <cfRule type="cellIs" dxfId="65" priority="1" stopIfTrue="1" operator="lessThan">
      <formula>0.8</formula>
    </cfRule>
  </conditionalFormatting>
  <printOptions horizontalCentered="1"/>
  <pageMargins left="0.59055118110236227" right="0.59055118110236227" top="0.98425196850393704" bottom="0.59055118110236227" header="0.31496062992125984" footer="0.31496062992125984"/>
  <pageSetup paperSize="9" scale="87" orientation="portrait" r:id="rId1"/>
  <ignoredErrors>
    <ignoredError sqref="F17" unlockedFormula="1"/>
  </ignoredErrors>
  <drawing r:id="rId2"/>
  <legacy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1:H20"/>
  <sheetViews>
    <sheetView topLeftCell="A7" zoomScale="137" zoomScaleNormal="137" workbookViewId="0">
      <selection activeCell="D20" sqref="D20"/>
    </sheetView>
  </sheetViews>
  <sheetFormatPr baseColWidth="10" defaultColWidth="10.875" defaultRowHeight="12.75"/>
  <cols>
    <col min="1" max="1" width="5.375" style="3" customWidth="1"/>
    <col min="2" max="2" width="26" style="3" customWidth="1"/>
    <col min="3" max="3" width="15" style="3" customWidth="1"/>
    <col min="4" max="5" width="15" style="4" customWidth="1"/>
    <col min="6" max="6" width="15" style="3" customWidth="1"/>
    <col min="7" max="16384" width="10.875" style="3"/>
  </cols>
  <sheetData>
    <row r="1" spans="1:8" ht="21">
      <c r="A1" s="2" t="s">
        <v>1</v>
      </c>
    </row>
    <row r="2" spans="1:8" ht="18.75">
      <c r="A2" s="5" t="s">
        <v>19</v>
      </c>
    </row>
    <row r="3" spans="1:8" s="6" customFormat="1" ht="15">
      <c r="A3" s="6" t="s">
        <v>3</v>
      </c>
      <c r="D3" s="7"/>
      <c r="E3" s="7"/>
    </row>
    <row r="4" spans="1:8" s="6" customFormat="1" ht="15">
      <c r="D4" s="7"/>
      <c r="E4" s="7"/>
    </row>
    <row r="6" spans="1:8" s="19" customFormat="1" ht="15">
      <c r="A6" s="100" t="s">
        <v>11</v>
      </c>
      <c r="B6" s="101"/>
      <c r="C6" s="92" t="s">
        <v>20</v>
      </c>
      <c r="D6" s="93"/>
      <c r="E6" s="93"/>
      <c r="F6" s="94"/>
    </row>
    <row r="7" spans="1:8" s="19" customFormat="1" ht="15" customHeight="1">
      <c r="A7" s="103" t="s">
        <v>12</v>
      </c>
      <c r="B7" s="104"/>
      <c r="C7" s="95" t="s">
        <v>21</v>
      </c>
      <c r="D7" s="96"/>
      <c r="E7" s="96"/>
      <c r="F7" s="97"/>
    </row>
    <row r="8" spans="1:8" s="19" customFormat="1" ht="15">
      <c r="A8" s="103" t="s">
        <v>13</v>
      </c>
      <c r="B8" s="104"/>
      <c r="C8" s="95" t="s">
        <v>22</v>
      </c>
      <c r="D8" s="96"/>
      <c r="E8" s="96"/>
      <c r="F8" s="97"/>
    </row>
    <row r="9" spans="1:8" s="19" customFormat="1" ht="15">
      <c r="A9" s="100" t="s">
        <v>14</v>
      </c>
      <c r="B9" s="101"/>
      <c r="C9" s="102" t="s">
        <v>15</v>
      </c>
      <c r="D9" s="93"/>
      <c r="E9" s="93"/>
      <c r="F9" s="94"/>
    </row>
    <row r="10" spans="1:8">
      <c r="A10" s="15"/>
      <c r="B10" s="16"/>
      <c r="C10" s="16"/>
      <c r="D10" s="17"/>
      <c r="E10" s="18"/>
    </row>
    <row r="11" spans="1:8" ht="28.5">
      <c r="A11" s="21" t="s">
        <v>4</v>
      </c>
      <c r="B11" s="21" t="s">
        <v>0</v>
      </c>
      <c r="C11" s="21" t="s">
        <v>5</v>
      </c>
      <c r="D11" s="21" t="s">
        <v>16</v>
      </c>
      <c r="E11" s="21" t="s">
        <v>17</v>
      </c>
      <c r="F11" s="21" t="s">
        <v>18</v>
      </c>
      <c r="H11" s="81"/>
    </row>
    <row r="12" spans="1:8" ht="15">
      <c r="A12" s="10">
        <v>1</v>
      </c>
      <c r="B12" s="13" t="s">
        <v>88</v>
      </c>
      <c r="C12" s="13"/>
      <c r="D12" s="14">
        <v>17472.8</v>
      </c>
      <c r="E12" s="14">
        <v>69891.399999999994</v>
      </c>
      <c r="F12" s="20">
        <f>SUM(D12:E12)</f>
        <v>87364.2</v>
      </c>
      <c r="H12" s="82"/>
    </row>
    <row r="13" spans="1:8" ht="15">
      <c r="A13" s="10">
        <v>2</v>
      </c>
      <c r="B13" s="13" t="s">
        <v>89</v>
      </c>
      <c r="C13" s="13">
        <v>54</v>
      </c>
      <c r="D13" s="14">
        <v>48024</v>
      </c>
      <c r="E13" s="14">
        <v>192096</v>
      </c>
      <c r="F13" s="20">
        <f t="shared" ref="F13:F17" si="0">SUM(D13:E13)</f>
        <v>240120</v>
      </c>
      <c r="H13" s="82"/>
    </row>
    <row r="14" spans="1:8" ht="15">
      <c r="A14" s="10">
        <v>3</v>
      </c>
      <c r="B14" s="13" t="s">
        <v>90</v>
      </c>
      <c r="C14" s="13"/>
      <c r="D14" s="14">
        <v>991.76</v>
      </c>
      <c r="E14" s="14">
        <v>3967.08</v>
      </c>
      <c r="F14" s="20">
        <f t="shared" si="0"/>
        <v>4958.84</v>
      </c>
      <c r="H14" s="82"/>
    </row>
    <row r="15" spans="1:8" ht="15">
      <c r="A15" s="10">
        <v>4</v>
      </c>
      <c r="B15" s="13" t="s">
        <v>102</v>
      </c>
      <c r="C15" s="13">
        <v>110</v>
      </c>
      <c r="D15" s="14">
        <v>11667.07</v>
      </c>
      <c r="E15" s="14">
        <v>26832.93</v>
      </c>
      <c r="F15" s="20">
        <f t="shared" si="0"/>
        <v>38500</v>
      </c>
      <c r="H15" s="82"/>
    </row>
    <row r="16" spans="1:8" ht="14.25" customHeight="1">
      <c r="A16" s="10">
        <v>5</v>
      </c>
      <c r="B16" s="13"/>
      <c r="C16" s="13"/>
      <c r="D16" s="14"/>
      <c r="E16" s="14"/>
      <c r="F16" s="20">
        <f t="shared" si="0"/>
        <v>0</v>
      </c>
      <c r="H16" s="81"/>
    </row>
    <row r="17" spans="1:8" s="1" customFormat="1" ht="15">
      <c r="A17" s="10"/>
      <c r="B17" s="13"/>
      <c r="C17" s="13"/>
      <c r="D17" s="14"/>
      <c r="E17" s="14"/>
      <c r="F17" s="20">
        <f t="shared" si="0"/>
        <v>0</v>
      </c>
      <c r="H17" s="83"/>
    </row>
    <row r="18" spans="1:8" ht="15">
      <c r="A18" s="10"/>
      <c r="B18" s="22"/>
      <c r="C18" s="22" t="s">
        <v>6</v>
      </c>
      <c r="D18" s="20">
        <f>SUM(D12:D17)</f>
        <v>78155.63</v>
      </c>
      <c r="E18" s="20">
        <f>SUM(E12:E17)</f>
        <v>292787.40999999997</v>
      </c>
      <c r="F18" s="20">
        <f>SUM(F12:F17)</f>
        <v>370943.04000000004</v>
      </c>
      <c r="H18" s="81"/>
    </row>
    <row r="19" spans="1:8" ht="15">
      <c r="A19" s="10"/>
      <c r="B19" s="22"/>
      <c r="C19" s="22" t="s">
        <v>10</v>
      </c>
      <c r="D19" s="23">
        <f>D18/F18</f>
        <v>0.21069442359667942</v>
      </c>
      <c r="E19" s="23">
        <f>E18/F18</f>
        <v>0.78930557640332044</v>
      </c>
      <c r="F19" s="23">
        <v>1</v>
      </c>
    </row>
    <row r="20" spans="1:8">
      <c r="A20" s="15"/>
      <c r="B20" s="16"/>
      <c r="C20" s="16"/>
      <c r="D20" s="17"/>
      <c r="E20" s="18"/>
    </row>
  </sheetData>
  <sheetProtection formatCells="0" formatColumns="0" formatRows="0" insertRows="0" insertHyperlinks="0" deleteRows="0" selectLockedCells="1" sort="0" autoFilter="0" pivotTables="0"/>
  <mergeCells count="8">
    <mergeCell ref="A9:B9"/>
    <mergeCell ref="C9:F9"/>
    <mergeCell ref="A6:B6"/>
    <mergeCell ref="C6:F6"/>
    <mergeCell ref="A7:B7"/>
    <mergeCell ref="C7:F7"/>
    <mergeCell ref="A8:B8"/>
    <mergeCell ref="C8:F8"/>
  </mergeCells>
  <conditionalFormatting sqref="D19">
    <cfRule type="cellIs" dxfId="50" priority="10" stopIfTrue="1" operator="greaterThan">
      <formula>0.2</formula>
    </cfRule>
    <cfRule type="cellIs" dxfId="49" priority="11" stopIfTrue="1" operator="lessThan">
      <formula>0.2</formula>
    </cfRule>
    <cfRule type="cellIs" dxfId="48" priority="12" stopIfTrue="1" operator="lessThan">
      <formula>0.2</formula>
    </cfRule>
    <cfRule type="cellIs" dxfId="47" priority="13" stopIfTrue="1" operator="lessThan">
      <formula>0.2</formula>
    </cfRule>
    <cfRule type="cellIs" dxfId="46" priority="14" stopIfTrue="1" operator="lessThanOrEqual">
      <formula>0.2</formula>
    </cfRule>
    <cfRule type="cellIs" dxfId="45" priority="15" stopIfTrue="1" operator="lessThan">
      <formula>0.2</formula>
    </cfRule>
    <cfRule type="cellIs" dxfId="44" priority="16" stopIfTrue="1" operator="lessThanOrEqual">
      <formula>0.8</formula>
    </cfRule>
    <cfRule type="cellIs" dxfId="43" priority="17" stopIfTrue="1" operator="greaterThanOrEqual">
      <formula>0.8</formula>
    </cfRule>
    <cfRule type="cellIs" priority="18" stopIfTrue="1" operator="greaterThanOrEqual">
      <formula>0.8</formula>
    </cfRule>
    <cfRule type="cellIs" dxfId="42" priority="19" stopIfTrue="1" operator="greaterThan">
      <formula>0.8</formula>
    </cfRule>
  </conditionalFormatting>
  <conditionalFormatting sqref="E19">
    <cfRule type="cellIs" dxfId="41" priority="3" stopIfTrue="1" operator="lessThan">
      <formula>0.8</formula>
    </cfRule>
    <cfRule type="cellIs" dxfId="40" priority="4" stopIfTrue="1" operator="equal">
      <formula>0.8</formula>
    </cfRule>
    <cfRule type="cellIs" dxfId="39" priority="5" stopIfTrue="1" operator="greaterThan">
      <formula>0.79</formula>
    </cfRule>
    <cfRule type="cellIs" dxfId="38" priority="6" stopIfTrue="1" operator="greaterThan">
      <formula>0.79</formula>
    </cfRule>
    <cfRule type="cellIs" dxfId="37" priority="7" stopIfTrue="1" operator="lessThan">
      <formula>0.8</formula>
    </cfRule>
    <cfRule type="cellIs" dxfId="36" priority="8" stopIfTrue="1" operator="greaterThan">
      <formula>0.79</formula>
    </cfRule>
    <cfRule type="cellIs" dxfId="35" priority="9" stopIfTrue="1" operator="lessThan">
      <formula>0.8</formula>
    </cfRule>
  </conditionalFormatting>
  <conditionalFormatting sqref="D19">
    <cfRule type="cellIs" dxfId="34" priority="2" stopIfTrue="1" operator="lessThan">
      <formula>0.8</formula>
    </cfRule>
  </conditionalFormatting>
  <conditionalFormatting sqref="D19">
    <cfRule type="cellIs" dxfId="33" priority="1" stopIfTrue="1" operator="lessThan">
      <formula>0.8</formula>
    </cfRule>
  </conditionalFormatting>
  <printOptions horizontalCentered="1"/>
  <pageMargins left="0.59055118110236227" right="0.59055118110236227" top="0.98425196850393704" bottom="0.59055118110236227" header="0.31496062992125984" footer="0.31496062992125984"/>
  <pageSetup paperSize="9" scale="87" orientation="portrait" r:id="rId1"/>
  <drawing r:id="rId2"/>
  <legacyDrawing r:id="rId3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B7:J28"/>
  <sheetViews>
    <sheetView topLeftCell="A2" zoomScale="174" zoomScaleNormal="174" workbookViewId="0">
      <selection activeCell="B24" sqref="B24"/>
    </sheetView>
  </sheetViews>
  <sheetFormatPr baseColWidth="10" defaultColWidth="10.875" defaultRowHeight="15"/>
  <cols>
    <col min="1" max="1" width="10.875" style="24"/>
    <col min="2" max="2" width="19.375" style="24" bestFit="1" customWidth="1"/>
    <col min="3" max="3" width="30.125" style="24" customWidth="1"/>
    <col min="4" max="4" width="16.125" style="24" customWidth="1"/>
    <col min="5" max="5" width="15.375" style="24" bestFit="1" customWidth="1"/>
    <col min="6" max="6" width="14.875" style="24" bestFit="1" customWidth="1"/>
    <col min="7" max="7" width="14.875" style="24" customWidth="1"/>
    <col min="8" max="8" width="21" style="24" bestFit="1" customWidth="1"/>
    <col min="9" max="10" width="12.5" style="24" bestFit="1" customWidth="1"/>
    <col min="11" max="16384" width="10.875" style="24"/>
  </cols>
  <sheetData>
    <row r="7" spans="2:10" ht="15.75">
      <c r="B7" s="106" t="s">
        <v>85</v>
      </c>
      <c r="C7" s="106"/>
      <c r="D7" s="106"/>
      <c r="E7" s="106"/>
      <c r="F7" s="106"/>
      <c r="G7" s="106"/>
      <c r="H7" s="106"/>
      <c r="I7" s="106"/>
      <c r="J7" s="106"/>
    </row>
    <row r="8" spans="2:10" ht="15.75">
      <c r="B8" s="107" t="s">
        <v>21</v>
      </c>
      <c r="C8" s="107"/>
      <c r="D8" s="107"/>
      <c r="E8" s="107"/>
      <c r="F8" s="107"/>
      <c r="G8" s="107"/>
      <c r="H8" s="107"/>
      <c r="I8" s="107"/>
      <c r="J8" s="107"/>
    </row>
    <row r="9" spans="2:10">
      <c r="B9" s="30" t="s">
        <v>34</v>
      </c>
      <c r="C9" s="30" t="s">
        <v>35</v>
      </c>
      <c r="D9" s="30" t="s">
        <v>97</v>
      </c>
      <c r="E9" s="30" t="s">
        <v>36</v>
      </c>
      <c r="F9" s="30" t="s">
        <v>37</v>
      </c>
      <c r="G9" s="30" t="s">
        <v>38</v>
      </c>
      <c r="H9" s="30" t="s">
        <v>100</v>
      </c>
      <c r="I9" s="30" t="s">
        <v>101</v>
      </c>
      <c r="J9" s="31" t="s">
        <v>39</v>
      </c>
    </row>
    <row r="10" spans="2:10">
      <c r="B10" s="32" t="s">
        <v>40</v>
      </c>
      <c r="C10" s="33"/>
      <c r="D10" s="33"/>
      <c r="E10" s="33"/>
      <c r="F10" s="33"/>
      <c r="G10" s="33"/>
      <c r="H10" s="33"/>
      <c r="I10" s="33"/>
      <c r="J10" s="33"/>
    </row>
    <row r="11" spans="2:10" ht="28.5">
      <c r="B11" s="34" t="s">
        <v>49</v>
      </c>
      <c r="C11" s="34" t="s">
        <v>41</v>
      </c>
      <c r="D11" s="35">
        <v>6</v>
      </c>
      <c r="E11" s="36">
        <v>880</v>
      </c>
      <c r="F11" s="36">
        <f>(+E11*0.15)+E11</f>
        <v>1012</v>
      </c>
      <c r="G11" s="36">
        <f>(+F11*4)*6</f>
        <v>24288</v>
      </c>
      <c r="H11" s="36">
        <v>350</v>
      </c>
      <c r="I11" s="36">
        <f>+H11*22</f>
        <v>7700</v>
      </c>
      <c r="J11" s="37">
        <f>+G11+I11</f>
        <v>31988</v>
      </c>
    </row>
    <row r="12" spans="2:10">
      <c r="B12" s="38" t="s">
        <v>42</v>
      </c>
      <c r="C12" s="39"/>
      <c r="D12" s="33"/>
      <c r="E12" s="40"/>
      <c r="F12" s="40"/>
      <c r="G12" s="40"/>
      <c r="H12" s="40"/>
      <c r="I12" s="40"/>
      <c r="J12" s="40"/>
    </row>
    <row r="13" spans="2:10" ht="28.5">
      <c r="B13" s="34" t="s">
        <v>50</v>
      </c>
      <c r="C13" s="34" t="s">
        <v>93</v>
      </c>
      <c r="D13" s="35">
        <v>12</v>
      </c>
      <c r="E13" s="36">
        <v>880</v>
      </c>
      <c r="F13" s="36">
        <f>(+E13*0.15)+E13</f>
        <v>1012</v>
      </c>
      <c r="G13" s="36">
        <f>(+F13*4)*12</f>
        <v>48576</v>
      </c>
      <c r="H13" s="36">
        <v>350</v>
      </c>
      <c r="I13" s="36">
        <f>+H13*22</f>
        <v>7700</v>
      </c>
      <c r="J13" s="37">
        <f>+G13+I13</f>
        <v>56276</v>
      </c>
    </row>
    <row r="14" spans="2:10">
      <c r="B14" s="38" t="s">
        <v>43</v>
      </c>
      <c r="C14" s="38"/>
      <c r="D14" s="38"/>
      <c r="E14" s="38"/>
      <c r="F14" s="38"/>
      <c r="G14" s="38"/>
      <c r="H14" s="38"/>
      <c r="I14" s="38"/>
      <c r="J14" s="38"/>
    </row>
    <row r="15" spans="2:10" ht="28.5">
      <c r="B15" s="34" t="s">
        <v>51</v>
      </c>
      <c r="C15" s="34" t="s">
        <v>93</v>
      </c>
      <c r="D15" s="35">
        <v>12</v>
      </c>
      <c r="E15" s="36">
        <v>880</v>
      </c>
      <c r="F15" s="36">
        <f>(+E15*0.15)+E15</f>
        <v>1012</v>
      </c>
      <c r="G15" s="36">
        <f>(+F15*4)*12</f>
        <v>48576</v>
      </c>
      <c r="H15" s="36">
        <v>350</v>
      </c>
      <c r="I15" s="36">
        <f>+H15*22</f>
        <v>7700</v>
      </c>
      <c r="J15" s="37">
        <f>+G15+I15</f>
        <v>56276</v>
      </c>
    </row>
    <row r="16" spans="2:10" ht="30">
      <c r="B16" s="38" t="s">
        <v>44</v>
      </c>
      <c r="C16" s="38"/>
      <c r="D16" s="38"/>
      <c r="E16" s="38"/>
      <c r="F16" s="38"/>
      <c r="G16" s="38"/>
      <c r="H16" s="38"/>
      <c r="I16" s="38"/>
      <c r="J16" s="38"/>
    </row>
    <row r="17" spans="2:10" ht="28.5">
      <c r="B17" s="34" t="s">
        <v>52</v>
      </c>
      <c r="C17" s="34" t="s">
        <v>45</v>
      </c>
      <c r="D17" s="35">
        <v>12</v>
      </c>
      <c r="E17" s="36">
        <v>1100</v>
      </c>
      <c r="F17" s="36">
        <f>(+E17*0.15)+E17</f>
        <v>1265</v>
      </c>
      <c r="G17" s="36">
        <f>(+F17*4)*12</f>
        <v>60720</v>
      </c>
      <c r="H17" s="36">
        <v>350</v>
      </c>
      <c r="I17" s="36">
        <f>+H17*22</f>
        <v>7700</v>
      </c>
      <c r="J17" s="37">
        <f>+G17+I17</f>
        <v>68420</v>
      </c>
    </row>
    <row r="18" spans="2:10">
      <c r="B18" s="38" t="s">
        <v>46</v>
      </c>
      <c r="C18" s="38"/>
      <c r="D18" s="38"/>
      <c r="E18" s="38"/>
      <c r="F18" s="38"/>
      <c r="G18" s="38"/>
      <c r="H18" s="38"/>
      <c r="I18" s="38"/>
      <c r="J18" s="38"/>
    </row>
    <row r="19" spans="2:10">
      <c r="B19" s="34" t="s">
        <v>53</v>
      </c>
      <c r="C19" s="41" t="s">
        <v>47</v>
      </c>
      <c r="D19" s="35">
        <v>12</v>
      </c>
      <c r="E19" s="36">
        <v>1050</v>
      </c>
      <c r="F19" s="36">
        <f>(+E19*0.15)+E19</f>
        <v>1207.5</v>
      </c>
      <c r="G19" s="36">
        <f>(+F19*4)*12</f>
        <v>57960</v>
      </c>
      <c r="H19" s="36">
        <v>350</v>
      </c>
      <c r="I19" s="36">
        <f>+H19*22</f>
        <v>7700</v>
      </c>
      <c r="J19" s="37">
        <f>+G19+I19</f>
        <v>65660</v>
      </c>
    </row>
    <row r="20" spans="2:10">
      <c r="E20" s="41"/>
      <c r="F20" s="41"/>
      <c r="G20" s="33"/>
      <c r="H20" s="41"/>
      <c r="I20" s="33"/>
      <c r="J20" s="40"/>
    </row>
    <row r="21" spans="2:10" ht="15.75">
      <c r="E21" s="105" t="s">
        <v>48</v>
      </c>
      <c r="F21" s="105"/>
      <c r="G21" s="42">
        <f>SUM(G11:G20)</f>
        <v>240120</v>
      </c>
      <c r="H21" s="43" t="s">
        <v>98</v>
      </c>
      <c r="I21" s="42">
        <f>SUM(I11:I20)</f>
        <v>38500</v>
      </c>
      <c r="J21" s="44">
        <f>+G21+I21</f>
        <v>278620</v>
      </c>
    </row>
    <row r="24" spans="2:10">
      <c r="B24" s="24" t="s">
        <v>99</v>
      </c>
    </row>
    <row r="25" spans="2:10">
      <c r="B25" s="24" t="s">
        <v>92</v>
      </c>
    </row>
    <row r="26" spans="2:10">
      <c r="B26" s="24" t="s">
        <v>94</v>
      </c>
    </row>
    <row r="27" spans="2:10">
      <c r="B27" s="24" t="s">
        <v>95</v>
      </c>
    </row>
    <row r="28" spans="2:10">
      <c r="B28" s="24" t="s">
        <v>96</v>
      </c>
    </row>
  </sheetData>
  <mergeCells count="3">
    <mergeCell ref="E21:F21"/>
    <mergeCell ref="B7:J7"/>
    <mergeCell ref="B8:J8"/>
  </mergeCells>
  <pageMargins left="0.7" right="0.7" top="0.75" bottom="0.75" header="0.3" footer="0.3"/>
  <pageSetup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B2:L32"/>
  <sheetViews>
    <sheetView topLeftCell="A15" zoomScale="142" zoomScaleNormal="142" workbookViewId="0">
      <selection activeCell="G25" sqref="G25"/>
    </sheetView>
  </sheetViews>
  <sheetFormatPr baseColWidth="10" defaultColWidth="10.875" defaultRowHeight="15"/>
  <cols>
    <col min="1" max="1" width="7.875" style="24" customWidth="1"/>
    <col min="2" max="2" width="36.375" style="24" customWidth="1"/>
    <col min="3" max="3" width="21.625" style="24" customWidth="1"/>
    <col min="4" max="4" width="21.375" style="45" customWidth="1"/>
    <col min="5" max="5" width="12" style="45" customWidth="1"/>
    <col min="6" max="16384" width="10.875" style="24"/>
  </cols>
  <sheetData>
    <row r="2" spans="2:12" ht="26.25" customHeight="1">
      <c r="B2" s="108" t="s">
        <v>86</v>
      </c>
      <c r="C2" s="108"/>
      <c r="D2" s="108"/>
      <c r="E2" s="108"/>
      <c r="F2" s="56"/>
      <c r="G2" s="57"/>
      <c r="H2" s="57"/>
      <c r="I2" s="57"/>
      <c r="J2" s="29"/>
      <c r="K2" s="29"/>
      <c r="L2" s="29"/>
    </row>
    <row r="3" spans="2:12">
      <c r="B3" s="109" t="s">
        <v>21</v>
      </c>
      <c r="C3" s="109"/>
      <c r="D3" s="109"/>
      <c r="E3" s="109"/>
      <c r="F3" s="56"/>
      <c r="G3" s="57"/>
      <c r="H3" s="57"/>
      <c r="I3" s="57"/>
      <c r="J3" s="29"/>
      <c r="K3" s="29"/>
      <c r="L3" s="29"/>
    </row>
    <row r="4" spans="2:12" ht="15.75" thickBot="1">
      <c r="B4" s="24" t="s">
        <v>54</v>
      </c>
      <c r="C4" s="24" t="s">
        <v>55</v>
      </c>
      <c r="D4" s="45" t="s">
        <v>56</v>
      </c>
      <c r="E4" s="45" t="s">
        <v>33</v>
      </c>
      <c r="F4" s="56"/>
      <c r="G4" s="56"/>
      <c r="H4" s="56"/>
      <c r="I4" s="56"/>
    </row>
    <row r="5" spans="2:12" ht="16.5" thickTop="1" thickBot="1">
      <c r="B5" s="46" t="s">
        <v>57</v>
      </c>
      <c r="C5" s="47">
        <v>6</v>
      </c>
      <c r="D5" s="68">
        <v>36</v>
      </c>
      <c r="E5" s="69">
        <f t="shared" ref="E5:E12" si="0">C5*D5</f>
        <v>216</v>
      </c>
      <c r="F5" s="58"/>
      <c r="G5" s="56"/>
      <c r="H5" s="56"/>
      <c r="I5" s="56"/>
    </row>
    <row r="6" spans="2:12" ht="31.5" thickTop="1" thickBot="1">
      <c r="B6" s="49" t="s">
        <v>58</v>
      </c>
      <c r="C6" s="24">
        <v>45</v>
      </c>
      <c r="D6" s="67">
        <v>120</v>
      </c>
      <c r="E6" s="67">
        <f t="shared" si="0"/>
        <v>5400</v>
      </c>
      <c r="F6" s="58"/>
      <c r="G6" s="56"/>
      <c r="H6" s="56"/>
      <c r="I6" s="56"/>
    </row>
    <row r="7" spans="2:12" ht="16.5" thickTop="1" thickBot="1">
      <c r="B7" s="46" t="s">
        <v>59</v>
      </c>
      <c r="C7" s="50">
        <v>25</v>
      </c>
      <c r="D7" s="68">
        <v>79</v>
      </c>
      <c r="E7" s="69">
        <f t="shared" si="0"/>
        <v>1975</v>
      </c>
      <c r="F7" s="56"/>
      <c r="G7" s="56"/>
      <c r="H7" s="56"/>
      <c r="I7" s="56"/>
    </row>
    <row r="8" spans="2:12" ht="16.5" thickTop="1" thickBot="1">
      <c r="B8" s="49" t="s">
        <v>60</v>
      </c>
      <c r="C8" s="24">
        <v>30</v>
      </c>
      <c r="D8" s="67">
        <v>60</v>
      </c>
      <c r="E8" s="67">
        <f t="shared" si="0"/>
        <v>1800</v>
      </c>
      <c r="F8" s="58"/>
      <c r="G8" s="56"/>
      <c r="H8" s="56"/>
      <c r="I8" s="56"/>
    </row>
    <row r="9" spans="2:12" ht="16.5" thickTop="1" thickBot="1">
      <c r="B9" s="46" t="s">
        <v>61</v>
      </c>
      <c r="C9" s="50">
        <v>10</v>
      </c>
      <c r="D9" s="68">
        <v>40</v>
      </c>
      <c r="E9" s="69">
        <f t="shared" si="0"/>
        <v>400</v>
      </c>
      <c r="F9" s="58"/>
      <c r="G9" s="56"/>
      <c r="H9" s="56"/>
      <c r="I9" s="56"/>
    </row>
    <row r="10" spans="2:12" ht="16.5" thickTop="1" thickBot="1">
      <c r="B10" s="49" t="s">
        <v>62</v>
      </c>
      <c r="C10" s="24">
        <v>5</v>
      </c>
      <c r="D10" s="67">
        <v>55</v>
      </c>
      <c r="E10" s="67">
        <f t="shared" si="0"/>
        <v>275</v>
      </c>
      <c r="F10" s="56"/>
      <c r="G10" s="56"/>
      <c r="H10" s="56"/>
      <c r="I10" s="56"/>
    </row>
    <row r="11" spans="2:12" ht="16.5" thickTop="1" thickBot="1">
      <c r="B11" s="46" t="s">
        <v>63</v>
      </c>
      <c r="C11" s="50">
        <v>15</v>
      </c>
      <c r="D11" s="68">
        <v>19</v>
      </c>
      <c r="E11" s="69">
        <f t="shared" si="0"/>
        <v>285</v>
      </c>
      <c r="F11" s="58"/>
      <c r="G11" s="56"/>
      <c r="H11" s="56"/>
      <c r="I11" s="56"/>
    </row>
    <row r="12" spans="2:12" ht="16.5" thickTop="1" thickBot="1">
      <c r="B12" s="49" t="s">
        <v>64</v>
      </c>
      <c r="C12" s="24">
        <v>10</v>
      </c>
      <c r="D12" s="67">
        <v>3</v>
      </c>
      <c r="E12" s="67">
        <f t="shared" si="0"/>
        <v>30</v>
      </c>
      <c r="F12" s="56"/>
      <c r="G12" s="56"/>
      <c r="H12" s="56"/>
      <c r="I12" s="56"/>
    </row>
    <row r="13" spans="2:12" ht="16.5" thickTop="1" thickBot="1">
      <c r="B13" s="46" t="s">
        <v>65</v>
      </c>
      <c r="C13" s="50">
        <v>1</v>
      </c>
      <c r="D13" s="68">
        <v>8000</v>
      </c>
      <c r="E13" s="69">
        <f>C13*D13</f>
        <v>8000</v>
      </c>
      <c r="F13" s="56"/>
      <c r="G13" s="56"/>
      <c r="H13" s="56"/>
      <c r="I13" s="56"/>
    </row>
    <row r="14" spans="2:12" ht="31.5" thickTop="1" thickBot="1">
      <c r="B14" s="49" t="s">
        <v>66</v>
      </c>
      <c r="C14" s="24">
        <v>1</v>
      </c>
      <c r="D14" s="67">
        <v>3469</v>
      </c>
      <c r="E14" s="67">
        <f>C14*D14</f>
        <v>3469</v>
      </c>
    </row>
    <row r="15" spans="2:12" ht="16.5" thickTop="1" thickBot="1">
      <c r="B15" s="46" t="s">
        <v>67</v>
      </c>
      <c r="C15" s="50">
        <v>100</v>
      </c>
      <c r="D15" s="68">
        <v>171</v>
      </c>
      <c r="E15" s="68">
        <f>C15*D15</f>
        <v>17100</v>
      </c>
    </row>
    <row r="16" spans="2:12" ht="16.5" thickTop="1" thickBot="1">
      <c r="B16" s="51" t="s">
        <v>68</v>
      </c>
      <c r="C16" s="52">
        <v>5</v>
      </c>
      <c r="D16" s="70">
        <v>3299</v>
      </c>
      <c r="E16" s="70">
        <v>16495</v>
      </c>
    </row>
    <row r="17" spans="2:6" ht="16.5" thickTop="1" thickBot="1">
      <c r="B17" s="46" t="s">
        <v>69</v>
      </c>
      <c r="C17" s="47">
        <v>1</v>
      </c>
      <c r="D17" s="68">
        <v>5499</v>
      </c>
      <c r="E17" s="68">
        <v>5499</v>
      </c>
    </row>
    <row r="18" spans="2:6" ht="16.5" thickTop="1" thickBot="1">
      <c r="B18" s="59" t="s">
        <v>70</v>
      </c>
      <c r="C18" s="60" t="s">
        <v>71</v>
      </c>
      <c r="D18" s="71">
        <v>7.61</v>
      </c>
      <c r="E18" s="71">
        <v>80</v>
      </c>
      <c r="F18" s="48"/>
    </row>
    <row r="19" spans="2:6" ht="15.75" thickTop="1">
      <c r="B19" s="62" t="s">
        <v>72</v>
      </c>
      <c r="C19" s="61">
        <v>15</v>
      </c>
      <c r="D19" s="72">
        <v>32.5</v>
      </c>
      <c r="E19" s="72">
        <v>495</v>
      </c>
      <c r="F19" s="48"/>
    </row>
    <row r="20" spans="2:6" ht="15.75" thickBot="1">
      <c r="B20" s="49" t="s">
        <v>73</v>
      </c>
      <c r="C20" s="53">
        <v>15</v>
      </c>
      <c r="D20" s="67">
        <v>71.5</v>
      </c>
      <c r="E20" s="67">
        <v>1080</v>
      </c>
    </row>
    <row r="21" spans="2:6" ht="16.5" thickTop="1" thickBot="1">
      <c r="B21" s="46" t="s">
        <v>74</v>
      </c>
      <c r="C21" s="47">
        <v>125</v>
      </c>
      <c r="D21" s="68">
        <v>3</v>
      </c>
      <c r="E21" s="68">
        <v>375</v>
      </c>
    </row>
    <row r="22" spans="2:6" ht="30.75" thickTop="1">
      <c r="B22" s="49" t="s">
        <v>75</v>
      </c>
      <c r="C22" s="53">
        <v>10</v>
      </c>
      <c r="D22" s="67">
        <v>82.5</v>
      </c>
      <c r="E22" s="67">
        <v>830</v>
      </c>
      <c r="F22" s="48"/>
    </row>
    <row r="23" spans="2:6">
      <c r="B23" s="62" t="s">
        <v>76</v>
      </c>
      <c r="C23" s="63">
        <v>125</v>
      </c>
      <c r="D23" s="73" t="s">
        <v>77</v>
      </c>
      <c r="E23" s="73">
        <v>957</v>
      </c>
    </row>
    <row r="24" spans="2:6" ht="15.75" thickBot="1">
      <c r="B24" s="49" t="s">
        <v>78</v>
      </c>
      <c r="C24" s="24">
        <v>25</v>
      </c>
      <c r="D24" s="67" t="s">
        <v>79</v>
      </c>
      <c r="E24" s="67">
        <v>3625</v>
      </c>
    </row>
    <row r="25" spans="2:6" ht="16.5" thickTop="1" thickBot="1">
      <c r="B25" s="46" t="s">
        <v>80</v>
      </c>
      <c r="C25" s="50">
        <v>20</v>
      </c>
      <c r="D25" s="68">
        <v>120</v>
      </c>
      <c r="E25" s="68">
        <v>470</v>
      </c>
      <c r="F25" s="48"/>
    </row>
    <row r="26" spans="2:6" ht="16.5" thickTop="1" thickBot="1">
      <c r="B26" s="49" t="s">
        <v>81</v>
      </c>
      <c r="C26" s="24">
        <v>25</v>
      </c>
      <c r="D26" s="67" t="s">
        <v>82</v>
      </c>
      <c r="E26" s="67">
        <v>1000</v>
      </c>
    </row>
    <row r="27" spans="2:6" ht="16.5" thickTop="1" thickBot="1">
      <c r="B27" s="46" t="s">
        <v>83</v>
      </c>
      <c r="C27" s="50">
        <v>20</v>
      </c>
      <c r="D27" s="68" t="s">
        <v>84</v>
      </c>
      <c r="E27" s="68">
        <v>658</v>
      </c>
    </row>
    <row r="28" spans="2:6" ht="16.5" thickTop="1" thickBot="1">
      <c r="B28" s="65" t="s">
        <v>103</v>
      </c>
      <c r="C28" s="66">
        <v>3</v>
      </c>
      <c r="D28" s="74">
        <v>1599</v>
      </c>
      <c r="E28" s="74">
        <v>4800</v>
      </c>
    </row>
    <row r="29" spans="2:6" ht="15.75" thickTop="1">
      <c r="F29" s="48"/>
    </row>
    <row r="30" spans="2:6">
      <c r="B30" s="55" t="s">
        <v>87</v>
      </c>
      <c r="C30" s="55"/>
      <c r="D30" s="54"/>
      <c r="E30" s="64">
        <f>SUM(Tabla16[Total])</f>
        <v>75314</v>
      </c>
    </row>
    <row r="31" spans="2:6">
      <c r="D31" s="79" t="s">
        <v>108</v>
      </c>
      <c r="E31" s="79"/>
      <c r="F31" s="48"/>
    </row>
    <row r="32" spans="2:6">
      <c r="D32" s="45" t="s">
        <v>107</v>
      </c>
      <c r="E32" s="80">
        <v>87364.24</v>
      </c>
    </row>
  </sheetData>
  <mergeCells count="2">
    <mergeCell ref="B2:E2"/>
    <mergeCell ref="B3:E3"/>
  </mergeCells>
  <pageMargins left="0.7" right="0.7" top="0.75" bottom="0.75" header="0.3" footer="0.3"/>
  <pageSetup orientation="portrait" horizontalDpi="0" verticalDpi="0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dimension ref="B2:H9"/>
  <sheetViews>
    <sheetView zoomScale="196" zoomScaleNormal="196" workbookViewId="0">
      <selection activeCell="H9" sqref="H9"/>
    </sheetView>
  </sheetViews>
  <sheetFormatPr baseColWidth="10" defaultColWidth="11.5" defaultRowHeight="15"/>
  <cols>
    <col min="1" max="1" width="11.5" style="24"/>
    <col min="2" max="2" width="23.625" style="24" customWidth="1"/>
    <col min="3" max="3" width="18.5" style="24" customWidth="1"/>
    <col min="4" max="4" width="12.375" style="25" customWidth="1"/>
    <col min="5" max="5" width="10.125" style="26" customWidth="1"/>
    <col min="6" max="6" width="23.5" style="26" customWidth="1"/>
    <col min="7" max="7" width="24.625" style="25" customWidth="1"/>
    <col min="8" max="8" width="12.375" style="24" bestFit="1" customWidth="1"/>
    <col min="9" max="16384" width="11.5" style="24"/>
  </cols>
  <sheetData>
    <row r="2" spans="2:8" ht="27" customHeight="1">
      <c r="B2" s="110" t="s">
        <v>104</v>
      </c>
      <c r="C2" s="110"/>
      <c r="D2" s="110"/>
      <c r="E2" s="110"/>
      <c r="F2" s="110"/>
      <c r="G2" s="110"/>
      <c r="H2" s="110"/>
    </row>
    <row r="3" spans="2:8">
      <c r="B3" s="75" t="s">
        <v>32</v>
      </c>
      <c r="C3" s="75" t="s">
        <v>31</v>
      </c>
      <c r="D3" s="76" t="s">
        <v>105</v>
      </c>
      <c r="E3" s="77" t="s">
        <v>30</v>
      </c>
      <c r="F3" s="77" t="s">
        <v>29</v>
      </c>
      <c r="G3" s="76" t="s">
        <v>28</v>
      </c>
      <c r="H3" s="75" t="s">
        <v>106</v>
      </c>
    </row>
    <row r="4" spans="2:8">
      <c r="B4" s="29" t="s">
        <v>24</v>
      </c>
      <c r="C4" s="29" t="s">
        <v>27</v>
      </c>
      <c r="D4" s="27">
        <v>264</v>
      </c>
      <c r="E4" s="28">
        <v>64</v>
      </c>
      <c r="F4" s="28">
        <v>7</v>
      </c>
      <c r="G4" s="27">
        <v>556.91999999999996</v>
      </c>
      <c r="H4" s="29"/>
    </row>
    <row r="5" spans="2:8">
      <c r="B5" s="29" t="s">
        <v>24</v>
      </c>
      <c r="C5" s="29" t="s">
        <v>26</v>
      </c>
      <c r="D5" s="27">
        <v>264</v>
      </c>
      <c r="E5" s="28">
        <v>40</v>
      </c>
      <c r="F5" s="28">
        <v>4</v>
      </c>
      <c r="G5" s="27">
        <v>318.24</v>
      </c>
      <c r="H5" s="29"/>
    </row>
    <row r="6" spans="2:8">
      <c r="B6" s="29" t="s">
        <v>24</v>
      </c>
      <c r="C6" s="29" t="s">
        <v>26</v>
      </c>
      <c r="D6" s="27">
        <v>264</v>
      </c>
      <c r="E6" s="28">
        <v>40</v>
      </c>
      <c r="F6" s="28">
        <v>4</v>
      </c>
      <c r="G6" s="27">
        <v>318.24</v>
      </c>
      <c r="H6" s="29"/>
    </row>
    <row r="7" spans="2:8">
      <c r="B7" s="29" t="s">
        <v>24</v>
      </c>
      <c r="C7" s="24" t="s">
        <v>25</v>
      </c>
      <c r="D7" s="27">
        <v>800</v>
      </c>
      <c r="E7" s="28">
        <v>174</v>
      </c>
      <c r="F7" s="28">
        <v>18</v>
      </c>
      <c r="G7" s="27">
        <v>1432.08</v>
      </c>
      <c r="H7" s="29"/>
    </row>
    <row r="8" spans="2:8">
      <c r="B8" s="29" t="s">
        <v>24</v>
      </c>
      <c r="C8" s="24" t="s">
        <v>23</v>
      </c>
      <c r="D8" s="27">
        <v>264</v>
      </c>
      <c r="E8" s="28">
        <v>58</v>
      </c>
      <c r="F8" s="28">
        <v>6</v>
      </c>
      <c r="G8" s="27">
        <v>477.36</v>
      </c>
      <c r="H8" s="29"/>
    </row>
    <row r="9" spans="2:8">
      <c r="B9" s="29"/>
      <c r="C9" s="29"/>
      <c r="D9" s="27">
        <f>SUM([Casetas])</f>
        <v>1856</v>
      </c>
      <c r="E9" s="28"/>
      <c r="F9" s="28"/>
      <c r="G9" s="27">
        <f>SUM([Costo de gasolina ($19.89)])</f>
        <v>3102.84</v>
      </c>
      <c r="H9" s="78">
        <f>SUM(Tabla13[[#Totals],[Casetas]:[Costo de gasolina ($19.89)]])</f>
        <v>4958.84</v>
      </c>
    </row>
  </sheetData>
  <mergeCells count="1">
    <mergeCell ref="B2:H2"/>
  </mergeCells>
  <pageMargins left="0.7" right="0.7" top="0.75" bottom="0.75" header="0.3" footer="0.3"/>
  <pageSetup orientation="portrait" horizontalDpi="0" verticalDpi="0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Presupuesto USD</vt:lpstr>
      <vt:lpstr>Presupuesto moneda local</vt:lpstr>
      <vt:lpstr>Desglose Hospedaje y viático</vt:lpstr>
      <vt:lpstr>Desglose Ppto de materiales</vt:lpstr>
      <vt:lpstr>Desglose de pasaje capacitador</vt:lpstr>
    </vt:vector>
  </TitlesOfParts>
  <Company>CERLALC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alberto</dc:creator>
  <cp:lastModifiedBy>Pasante Lectura</cp:lastModifiedBy>
  <cp:lastPrinted>2015-02-23T23:02:27Z</cp:lastPrinted>
  <dcterms:created xsi:type="dcterms:W3CDTF">2005-10-06T16:26:12Z</dcterms:created>
  <dcterms:modified xsi:type="dcterms:W3CDTF">2019-05-06T20:25:11Z</dcterms:modified>
</cp:coreProperties>
</file>